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marcelpanzer/Downloads/"/>
    </mc:Choice>
  </mc:AlternateContent>
  <xr:revisionPtr revIDLastSave="0" documentId="13_ncr:1_{F0CDC875-4726-634E-9172-DA15FA483C00}" xr6:coauthVersionLast="47" xr6:coauthVersionMax="47" xr10:uidLastSave="{00000000-0000-0000-0000-000000000000}"/>
  <bookViews>
    <workbookView xWindow="0" yWindow="660" windowWidth="25440" windowHeight="16740" tabRatio="500" activeTab="1" xr2:uid="{00000000-000D-0000-FFFF-FFFF00000000}"/>
  </bookViews>
  <sheets>
    <sheet name="Konfig" sheetId="1" state="hidden" r:id="rId1"/>
    <sheet name="Anleitung" sheetId="2" r:id="rId2"/>
    <sheet name="01 Unternehmensprofil" sheetId="3" r:id="rId3"/>
    <sheet name="02 Ist-Prozesse" sheetId="4" r:id="rId4"/>
    <sheet name="03 Mengengerüst" sheetId="5" r:id="rId5"/>
    <sheet name="04 Funktionale Anforderungen" sheetId="6" r:id="rId6"/>
    <sheet name="05 Technische Anforderungen" sheetId="7" r:id="rId7"/>
    <sheet name="06 Nicht-funktionale Anford." sheetId="8" r:id="rId8"/>
    <sheet name="07 Projektorganisation" sheetId="9" r:id="rId9"/>
    <sheet name="08 Bewertungskriterien" sheetId="10" r:id="rId10"/>
    <sheet name="09 Formale Angaben" sheetId="11" r:id="rId11"/>
    <sheet name="Anbieter-Vergleich" sheetId="12" r:id="rId12"/>
  </sheets>
  <definedNames>
    <definedName name="_xlnm._FilterDatabase" localSheetId="5" hidden="1">'04 Funktionale Anforderungen'!$A$3:$N$64</definedName>
    <definedName name="_xlnm._FilterDatabase" localSheetId="6" hidden="1">'05 Technische Anforderungen'!$A$3:$N$58</definedName>
    <definedName name="_xlnm._FilterDatabase" localSheetId="7" hidden="1">'06 Nicht-funktionale Anford.'!$A$3:$N$41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2" l="1"/>
  <c r="B10" i="12"/>
  <c r="B9" i="12"/>
  <c r="B8" i="12"/>
  <c r="E35" i="11"/>
  <c r="D35" i="11"/>
  <c r="C35" i="11"/>
  <c r="F22" i="11"/>
  <c r="E11" i="12" s="1"/>
  <c r="H11" i="12" s="1"/>
  <c r="E22" i="11"/>
  <c r="D11" i="12" s="1"/>
  <c r="G11" i="12" s="1"/>
  <c r="D22" i="11"/>
  <c r="C11" i="12" s="1"/>
  <c r="F11" i="12" s="1"/>
  <c r="B26" i="10"/>
  <c r="F48" i="8"/>
  <c r="N47" i="8"/>
  <c r="M47" i="8"/>
  <c r="L47" i="8"/>
  <c r="O41" i="8"/>
  <c r="N41" i="8"/>
  <c r="M41" i="8"/>
  <c r="L41" i="8"/>
  <c r="O40" i="8"/>
  <c r="N40" i="8"/>
  <c r="M40" i="8"/>
  <c r="L40" i="8"/>
  <c r="O39" i="8"/>
  <c r="N39" i="8"/>
  <c r="M39" i="8"/>
  <c r="L39" i="8"/>
  <c r="O38" i="8"/>
  <c r="N38" i="8"/>
  <c r="M38" i="8"/>
  <c r="L38" i="8"/>
  <c r="O37" i="8"/>
  <c r="N37" i="8"/>
  <c r="M37" i="8"/>
  <c r="L37" i="8"/>
  <c r="O36" i="8"/>
  <c r="N36" i="8"/>
  <c r="M36" i="8"/>
  <c r="L36" i="8"/>
  <c r="O35" i="8"/>
  <c r="N35" i="8"/>
  <c r="M35" i="8"/>
  <c r="L35" i="8"/>
  <c r="O34" i="8"/>
  <c r="N34" i="8"/>
  <c r="M34" i="8"/>
  <c r="L34" i="8"/>
  <c r="O33" i="8"/>
  <c r="N33" i="8"/>
  <c r="M33" i="8"/>
  <c r="L33" i="8"/>
  <c r="O32" i="8"/>
  <c r="N32" i="8"/>
  <c r="M32" i="8"/>
  <c r="L32" i="8"/>
  <c r="O31" i="8"/>
  <c r="N31" i="8"/>
  <c r="M31" i="8"/>
  <c r="L31" i="8"/>
  <c r="O30" i="8"/>
  <c r="N30" i="8"/>
  <c r="M30" i="8"/>
  <c r="L30" i="8"/>
  <c r="O29" i="8"/>
  <c r="N29" i="8"/>
  <c r="M29" i="8"/>
  <c r="L29" i="8"/>
  <c r="O28" i="8"/>
  <c r="N28" i="8"/>
  <c r="M28" i="8"/>
  <c r="L28" i="8"/>
  <c r="O27" i="8"/>
  <c r="N27" i="8"/>
  <c r="M27" i="8"/>
  <c r="L27" i="8"/>
  <c r="O26" i="8"/>
  <c r="N26" i="8"/>
  <c r="M26" i="8"/>
  <c r="L26" i="8"/>
  <c r="O25" i="8"/>
  <c r="N25" i="8"/>
  <c r="M25" i="8"/>
  <c r="L25" i="8"/>
  <c r="O24" i="8"/>
  <c r="N24" i="8"/>
  <c r="M24" i="8"/>
  <c r="L24" i="8"/>
  <c r="O23" i="8"/>
  <c r="N23" i="8"/>
  <c r="M23" i="8"/>
  <c r="L23" i="8"/>
  <c r="O22" i="8"/>
  <c r="N22" i="8"/>
  <c r="M22" i="8"/>
  <c r="L22" i="8"/>
  <c r="O21" i="8"/>
  <c r="N21" i="8"/>
  <c r="M21" i="8"/>
  <c r="L21" i="8"/>
  <c r="O20" i="8"/>
  <c r="N20" i="8"/>
  <c r="M20" i="8"/>
  <c r="L20" i="8"/>
  <c r="O19" i="8"/>
  <c r="N19" i="8"/>
  <c r="M19" i="8"/>
  <c r="L19" i="8"/>
  <c r="O18" i="8"/>
  <c r="N18" i="8"/>
  <c r="M18" i="8"/>
  <c r="L18" i="8"/>
  <c r="O17" i="8"/>
  <c r="N17" i="8"/>
  <c r="M17" i="8"/>
  <c r="L17" i="8"/>
  <c r="O16" i="8"/>
  <c r="N16" i="8"/>
  <c r="M16" i="8"/>
  <c r="L16" i="8"/>
  <c r="O15" i="8"/>
  <c r="N15" i="8"/>
  <c r="M15" i="8"/>
  <c r="L15" i="8"/>
  <c r="O14" i="8"/>
  <c r="N14" i="8"/>
  <c r="M14" i="8"/>
  <c r="L14" i="8"/>
  <c r="O13" i="8"/>
  <c r="N13" i="8"/>
  <c r="M13" i="8"/>
  <c r="L13" i="8"/>
  <c r="O12" i="8"/>
  <c r="N12" i="8"/>
  <c r="N45" i="8" s="1"/>
  <c r="M12" i="8"/>
  <c r="M45" i="8" s="1"/>
  <c r="L12" i="8"/>
  <c r="L45" i="8" s="1"/>
  <c r="O11" i="8"/>
  <c r="N11" i="8"/>
  <c r="M11" i="8"/>
  <c r="L11" i="8"/>
  <c r="O10" i="8"/>
  <c r="N10" i="8"/>
  <c r="M10" i="8"/>
  <c r="L10" i="8"/>
  <c r="O9" i="8"/>
  <c r="N9" i="8"/>
  <c r="M9" i="8"/>
  <c r="L9" i="8"/>
  <c r="O8" i="8"/>
  <c r="N8" i="8"/>
  <c r="M8" i="8"/>
  <c r="L8" i="8"/>
  <c r="O7" i="8"/>
  <c r="N7" i="8"/>
  <c r="M7" i="8"/>
  <c r="L7" i="8"/>
  <c r="O6" i="8"/>
  <c r="N6" i="8"/>
  <c r="M6" i="8"/>
  <c r="L6" i="8"/>
  <c r="O5" i="8"/>
  <c r="N5" i="8"/>
  <c r="M5" i="8"/>
  <c r="L5" i="8"/>
  <c r="O4" i="8"/>
  <c r="N4" i="8"/>
  <c r="M4" i="8"/>
  <c r="L4" i="8"/>
  <c r="F65" i="7"/>
  <c r="N64" i="7"/>
  <c r="M64" i="7"/>
  <c r="L64" i="7"/>
  <c r="O58" i="7"/>
  <c r="N58" i="7"/>
  <c r="M58" i="7"/>
  <c r="L58" i="7"/>
  <c r="O57" i="7"/>
  <c r="N57" i="7"/>
  <c r="M57" i="7"/>
  <c r="L57" i="7"/>
  <c r="O56" i="7"/>
  <c r="N56" i="7"/>
  <c r="M56" i="7"/>
  <c r="L56" i="7"/>
  <c r="O55" i="7"/>
  <c r="N55" i="7"/>
  <c r="M55" i="7"/>
  <c r="L55" i="7"/>
  <c r="O54" i="7"/>
  <c r="N54" i="7"/>
  <c r="M54" i="7"/>
  <c r="L54" i="7"/>
  <c r="O53" i="7"/>
  <c r="N53" i="7"/>
  <c r="M53" i="7"/>
  <c r="L53" i="7"/>
  <c r="O52" i="7"/>
  <c r="N52" i="7"/>
  <c r="M52" i="7"/>
  <c r="L52" i="7"/>
  <c r="O51" i="7"/>
  <c r="N51" i="7"/>
  <c r="M51" i="7"/>
  <c r="L51" i="7"/>
  <c r="O50" i="7"/>
  <c r="N50" i="7"/>
  <c r="M50" i="7"/>
  <c r="L50" i="7"/>
  <c r="O49" i="7"/>
  <c r="N49" i="7"/>
  <c r="M49" i="7"/>
  <c r="L49" i="7"/>
  <c r="O48" i="7"/>
  <c r="N48" i="7"/>
  <c r="M48" i="7"/>
  <c r="L48" i="7"/>
  <c r="O47" i="7"/>
  <c r="N47" i="7"/>
  <c r="M47" i="7"/>
  <c r="L47" i="7"/>
  <c r="O46" i="7"/>
  <c r="N46" i="7"/>
  <c r="M46" i="7"/>
  <c r="L46" i="7"/>
  <c r="O45" i="7"/>
  <c r="N45" i="7"/>
  <c r="M45" i="7"/>
  <c r="L45" i="7"/>
  <c r="O44" i="7"/>
  <c r="N44" i="7"/>
  <c r="M44" i="7"/>
  <c r="L44" i="7"/>
  <c r="O43" i="7"/>
  <c r="N43" i="7"/>
  <c r="M43" i="7"/>
  <c r="L43" i="7"/>
  <c r="O42" i="7"/>
  <c r="N42" i="7"/>
  <c r="M42" i="7"/>
  <c r="L42" i="7"/>
  <c r="O41" i="7"/>
  <c r="N41" i="7"/>
  <c r="M41" i="7"/>
  <c r="L41" i="7"/>
  <c r="O40" i="7"/>
  <c r="N40" i="7"/>
  <c r="M40" i="7"/>
  <c r="L40" i="7"/>
  <c r="O39" i="7"/>
  <c r="N39" i="7"/>
  <c r="M39" i="7"/>
  <c r="L39" i="7"/>
  <c r="O38" i="7"/>
  <c r="N38" i="7"/>
  <c r="M38" i="7"/>
  <c r="L38" i="7"/>
  <c r="O37" i="7"/>
  <c r="N37" i="7"/>
  <c r="M37" i="7"/>
  <c r="L37" i="7"/>
  <c r="O36" i="7"/>
  <c r="N36" i="7"/>
  <c r="M36" i="7"/>
  <c r="L36" i="7"/>
  <c r="O35" i="7"/>
  <c r="N35" i="7"/>
  <c r="M35" i="7"/>
  <c r="L35" i="7"/>
  <c r="O34" i="7"/>
  <c r="N34" i="7"/>
  <c r="M34" i="7"/>
  <c r="L34" i="7"/>
  <c r="O33" i="7"/>
  <c r="N33" i="7"/>
  <c r="M33" i="7"/>
  <c r="L33" i="7"/>
  <c r="O32" i="7"/>
  <c r="N32" i="7"/>
  <c r="M32" i="7"/>
  <c r="L32" i="7"/>
  <c r="O31" i="7"/>
  <c r="N31" i="7"/>
  <c r="M31" i="7"/>
  <c r="L31" i="7"/>
  <c r="O30" i="7"/>
  <c r="N30" i="7"/>
  <c r="M30" i="7"/>
  <c r="L30" i="7"/>
  <c r="O29" i="7"/>
  <c r="N29" i="7"/>
  <c r="M29" i="7"/>
  <c r="L29" i="7"/>
  <c r="O28" i="7"/>
  <c r="N28" i="7"/>
  <c r="M28" i="7"/>
  <c r="L28" i="7"/>
  <c r="O27" i="7"/>
  <c r="N27" i="7"/>
  <c r="M27" i="7"/>
  <c r="L27" i="7"/>
  <c r="O26" i="7"/>
  <c r="N26" i="7"/>
  <c r="M26" i="7"/>
  <c r="L26" i="7"/>
  <c r="O25" i="7"/>
  <c r="N25" i="7"/>
  <c r="M25" i="7"/>
  <c r="L25" i="7"/>
  <c r="O24" i="7"/>
  <c r="N24" i="7"/>
  <c r="M24" i="7"/>
  <c r="L24" i="7"/>
  <c r="O23" i="7"/>
  <c r="N23" i="7"/>
  <c r="M23" i="7"/>
  <c r="L23" i="7"/>
  <c r="O22" i="7"/>
  <c r="N22" i="7"/>
  <c r="M22" i="7"/>
  <c r="L22" i="7"/>
  <c r="O21" i="7"/>
  <c r="N21" i="7"/>
  <c r="M21" i="7"/>
  <c r="L21" i="7"/>
  <c r="O20" i="7"/>
  <c r="N20" i="7"/>
  <c r="M20" i="7"/>
  <c r="L20" i="7"/>
  <c r="O19" i="7"/>
  <c r="N19" i="7"/>
  <c r="M19" i="7"/>
  <c r="L19" i="7"/>
  <c r="O18" i="7"/>
  <c r="N18" i="7"/>
  <c r="M18" i="7"/>
  <c r="L18" i="7"/>
  <c r="O17" i="7"/>
  <c r="N17" i="7"/>
  <c r="M17" i="7"/>
  <c r="L17" i="7"/>
  <c r="O16" i="7"/>
  <c r="N16" i="7"/>
  <c r="M16" i="7"/>
  <c r="L16" i="7"/>
  <c r="O15" i="7"/>
  <c r="N15" i="7"/>
  <c r="M15" i="7"/>
  <c r="L15" i="7"/>
  <c r="O14" i="7"/>
  <c r="N14" i="7"/>
  <c r="M14" i="7"/>
  <c r="L14" i="7"/>
  <c r="O13" i="7"/>
  <c r="N13" i="7"/>
  <c r="M13" i="7"/>
  <c r="L13" i="7"/>
  <c r="O12" i="7"/>
  <c r="N12" i="7"/>
  <c r="M12" i="7"/>
  <c r="L12" i="7"/>
  <c r="O11" i="7"/>
  <c r="N11" i="7"/>
  <c r="M11" i="7"/>
  <c r="L11" i="7"/>
  <c r="O10" i="7"/>
  <c r="N10" i="7"/>
  <c r="M10" i="7"/>
  <c r="L10" i="7"/>
  <c r="O9" i="7"/>
  <c r="N9" i="7"/>
  <c r="M9" i="7"/>
  <c r="L9" i="7"/>
  <c r="O8" i="7"/>
  <c r="N8" i="7"/>
  <c r="M8" i="7"/>
  <c r="L8" i="7"/>
  <c r="O7" i="7"/>
  <c r="N7" i="7"/>
  <c r="M7" i="7"/>
  <c r="L7" i="7"/>
  <c r="O6" i="7"/>
  <c r="N6" i="7"/>
  <c r="M6" i="7"/>
  <c r="L6" i="7"/>
  <c r="O5" i="7"/>
  <c r="N5" i="7"/>
  <c r="N62" i="7" s="1"/>
  <c r="M5" i="7"/>
  <c r="M62" i="7" s="1"/>
  <c r="L5" i="7"/>
  <c r="L62" i="7" s="1"/>
  <c r="O4" i="7"/>
  <c r="N4" i="7"/>
  <c r="M4" i="7"/>
  <c r="L4" i="7"/>
  <c r="F71" i="6"/>
  <c r="C16" i="12" s="1"/>
  <c r="N70" i="6"/>
  <c r="E15" i="12" s="1"/>
  <c r="E17" i="12" s="1"/>
  <c r="M70" i="6"/>
  <c r="D15" i="12" s="1"/>
  <c r="D17" i="12" s="1"/>
  <c r="L70" i="6"/>
  <c r="C15" i="12" s="1"/>
  <c r="C17" i="12" s="1"/>
  <c r="O64" i="6"/>
  <c r="N64" i="6"/>
  <c r="M64" i="6"/>
  <c r="L64" i="6"/>
  <c r="O63" i="6"/>
  <c r="N63" i="6"/>
  <c r="M63" i="6"/>
  <c r="L63" i="6"/>
  <c r="O62" i="6"/>
  <c r="N62" i="6"/>
  <c r="M62" i="6"/>
  <c r="L62" i="6"/>
  <c r="O61" i="6"/>
  <c r="N61" i="6"/>
  <c r="M61" i="6"/>
  <c r="L61" i="6"/>
  <c r="O60" i="6"/>
  <c r="N60" i="6"/>
  <c r="M60" i="6"/>
  <c r="L60" i="6"/>
  <c r="O59" i="6"/>
  <c r="N59" i="6"/>
  <c r="M59" i="6"/>
  <c r="L59" i="6"/>
  <c r="O58" i="6"/>
  <c r="N58" i="6"/>
  <c r="M58" i="6"/>
  <c r="L58" i="6"/>
  <c r="O57" i="6"/>
  <c r="N57" i="6"/>
  <c r="M57" i="6"/>
  <c r="L57" i="6"/>
  <c r="O56" i="6"/>
  <c r="N56" i="6"/>
  <c r="M56" i="6"/>
  <c r="L56" i="6"/>
  <c r="O55" i="6"/>
  <c r="N55" i="6"/>
  <c r="M55" i="6"/>
  <c r="L55" i="6"/>
  <c r="O54" i="6"/>
  <c r="N54" i="6"/>
  <c r="M54" i="6"/>
  <c r="L54" i="6"/>
  <c r="O53" i="6"/>
  <c r="N53" i="6"/>
  <c r="M53" i="6"/>
  <c r="L53" i="6"/>
  <c r="O52" i="6"/>
  <c r="N52" i="6"/>
  <c r="M52" i="6"/>
  <c r="L52" i="6"/>
  <c r="O51" i="6"/>
  <c r="N51" i="6"/>
  <c r="M51" i="6"/>
  <c r="L51" i="6"/>
  <c r="O50" i="6"/>
  <c r="N50" i="6"/>
  <c r="M50" i="6"/>
  <c r="L50" i="6"/>
  <c r="O49" i="6"/>
  <c r="N49" i="6"/>
  <c r="M49" i="6"/>
  <c r="L49" i="6"/>
  <c r="O48" i="6"/>
  <c r="N48" i="6"/>
  <c r="M48" i="6"/>
  <c r="L48" i="6"/>
  <c r="O47" i="6"/>
  <c r="N47" i="6"/>
  <c r="M47" i="6"/>
  <c r="L47" i="6"/>
  <c r="O46" i="6"/>
  <c r="N46" i="6"/>
  <c r="M46" i="6"/>
  <c r="L46" i="6"/>
  <c r="O45" i="6"/>
  <c r="N45" i="6"/>
  <c r="M45" i="6"/>
  <c r="L45" i="6"/>
  <c r="O44" i="6"/>
  <c r="N44" i="6"/>
  <c r="M44" i="6"/>
  <c r="L44" i="6"/>
  <c r="O43" i="6"/>
  <c r="N43" i="6"/>
  <c r="M43" i="6"/>
  <c r="L43" i="6"/>
  <c r="O42" i="6"/>
  <c r="N42" i="6"/>
  <c r="M42" i="6"/>
  <c r="L42" i="6"/>
  <c r="O41" i="6"/>
  <c r="N41" i="6"/>
  <c r="M41" i="6"/>
  <c r="L41" i="6"/>
  <c r="O40" i="6"/>
  <c r="N40" i="6"/>
  <c r="M40" i="6"/>
  <c r="L40" i="6"/>
  <c r="O39" i="6"/>
  <c r="N39" i="6"/>
  <c r="M39" i="6"/>
  <c r="L39" i="6"/>
  <c r="O38" i="6"/>
  <c r="N38" i="6"/>
  <c r="M38" i="6"/>
  <c r="L38" i="6"/>
  <c r="O37" i="6"/>
  <c r="N37" i="6"/>
  <c r="M37" i="6"/>
  <c r="L37" i="6"/>
  <c r="O36" i="6"/>
  <c r="N36" i="6"/>
  <c r="M36" i="6"/>
  <c r="L36" i="6"/>
  <c r="O35" i="6"/>
  <c r="N35" i="6"/>
  <c r="M35" i="6"/>
  <c r="L35" i="6"/>
  <c r="O34" i="6"/>
  <c r="N34" i="6"/>
  <c r="M34" i="6"/>
  <c r="L34" i="6"/>
  <c r="O33" i="6"/>
  <c r="N33" i="6"/>
  <c r="M33" i="6"/>
  <c r="L33" i="6"/>
  <c r="O32" i="6"/>
  <c r="N32" i="6"/>
  <c r="M32" i="6"/>
  <c r="L32" i="6"/>
  <c r="O31" i="6"/>
  <c r="N31" i="6"/>
  <c r="M31" i="6"/>
  <c r="L31" i="6"/>
  <c r="O30" i="6"/>
  <c r="N30" i="6"/>
  <c r="M30" i="6"/>
  <c r="L30" i="6"/>
  <c r="O29" i="6"/>
  <c r="N29" i="6"/>
  <c r="M29" i="6"/>
  <c r="L29" i="6"/>
  <c r="O28" i="6"/>
  <c r="N28" i="6"/>
  <c r="M28" i="6"/>
  <c r="L28" i="6"/>
  <c r="O27" i="6"/>
  <c r="N27" i="6"/>
  <c r="M27" i="6"/>
  <c r="L27" i="6"/>
  <c r="O26" i="6"/>
  <c r="N26" i="6"/>
  <c r="M26" i="6"/>
  <c r="L26" i="6"/>
  <c r="O25" i="6"/>
  <c r="N25" i="6"/>
  <c r="M25" i="6"/>
  <c r="L25" i="6"/>
  <c r="O24" i="6"/>
  <c r="N24" i="6"/>
  <c r="M24" i="6"/>
  <c r="L24" i="6"/>
  <c r="O23" i="6"/>
  <c r="N23" i="6"/>
  <c r="M23" i="6"/>
  <c r="L23" i="6"/>
  <c r="O22" i="6"/>
  <c r="N22" i="6"/>
  <c r="M22" i="6"/>
  <c r="L22" i="6"/>
  <c r="O21" i="6"/>
  <c r="N21" i="6"/>
  <c r="M21" i="6"/>
  <c r="L21" i="6"/>
  <c r="O20" i="6"/>
  <c r="N20" i="6"/>
  <c r="M20" i="6"/>
  <c r="L20" i="6"/>
  <c r="O19" i="6"/>
  <c r="N19" i="6"/>
  <c r="M19" i="6"/>
  <c r="L19" i="6"/>
  <c r="O18" i="6"/>
  <c r="N18" i="6"/>
  <c r="M18" i="6"/>
  <c r="L18" i="6"/>
  <c r="O17" i="6"/>
  <c r="N17" i="6"/>
  <c r="M17" i="6"/>
  <c r="L17" i="6"/>
  <c r="O16" i="6"/>
  <c r="N16" i="6"/>
  <c r="M16" i="6"/>
  <c r="L16" i="6"/>
  <c r="O15" i="6"/>
  <c r="N15" i="6"/>
  <c r="M15" i="6"/>
  <c r="L15" i="6"/>
  <c r="O14" i="6"/>
  <c r="N14" i="6"/>
  <c r="M14" i="6"/>
  <c r="L14" i="6"/>
  <c r="O13" i="6"/>
  <c r="N13" i="6"/>
  <c r="M13" i="6"/>
  <c r="L13" i="6"/>
  <c r="O12" i="6"/>
  <c r="N12" i="6"/>
  <c r="M12" i="6"/>
  <c r="L12" i="6"/>
  <c r="O11" i="6"/>
  <c r="N11" i="6"/>
  <c r="M11" i="6"/>
  <c r="L11" i="6"/>
  <c r="O10" i="6"/>
  <c r="N10" i="6"/>
  <c r="M10" i="6"/>
  <c r="L10" i="6"/>
  <c r="O9" i="6"/>
  <c r="N9" i="6"/>
  <c r="M9" i="6"/>
  <c r="L9" i="6"/>
  <c r="O8" i="6"/>
  <c r="N8" i="6"/>
  <c r="M8" i="6"/>
  <c r="L8" i="6"/>
  <c r="O7" i="6"/>
  <c r="N7" i="6"/>
  <c r="M7" i="6"/>
  <c r="L7" i="6"/>
  <c r="O6" i="6"/>
  <c r="N6" i="6"/>
  <c r="M6" i="6"/>
  <c r="L6" i="6"/>
  <c r="O5" i="6"/>
  <c r="N5" i="6"/>
  <c r="N68" i="6" s="1"/>
  <c r="M5" i="6"/>
  <c r="M68" i="6" s="1"/>
  <c r="L5" i="6"/>
  <c r="L68" i="6" s="1"/>
  <c r="O4" i="6"/>
  <c r="C37" i="5"/>
  <c r="C36" i="5"/>
  <c r="C25" i="5"/>
  <c r="C24" i="5"/>
  <c r="E37" i="11" l="1"/>
  <c r="E21" i="12" s="1"/>
  <c r="E36" i="11"/>
  <c r="E20" i="12" s="1"/>
  <c r="E22" i="12" s="1"/>
  <c r="D37" i="11"/>
  <c r="D21" i="12" s="1"/>
  <c r="D36" i="11"/>
  <c r="D20" i="12" s="1"/>
  <c r="D22" i="12" s="1"/>
  <c r="C37" i="11"/>
  <c r="C21" i="12" s="1"/>
  <c r="C36" i="11"/>
  <c r="C20" i="12" s="1"/>
  <c r="C22" i="12" s="1"/>
  <c r="N44" i="8"/>
  <c r="N46" i="8" s="1"/>
  <c r="E10" i="12" s="1"/>
  <c r="H10" i="12" s="1"/>
  <c r="M44" i="8"/>
  <c r="M46" i="8" s="1"/>
  <c r="D10" i="12" s="1"/>
  <c r="G10" i="12" s="1"/>
  <c r="L44" i="8"/>
  <c r="L46" i="8" s="1"/>
  <c r="C10" i="12" s="1"/>
  <c r="F10" i="12" s="1"/>
  <c r="L61" i="7"/>
  <c r="L63" i="7" s="1"/>
  <c r="C9" i="12" s="1"/>
  <c r="F9" i="12" s="1"/>
  <c r="M61" i="7"/>
  <c r="M63" i="7" s="1"/>
  <c r="D9" i="12" s="1"/>
  <c r="G9" i="12" s="1"/>
  <c r="N61" i="7"/>
  <c r="N63" i="7" s="1"/>
  <c r="E9" i="12" s="1"/>
  <c r="H9" i="12" s="1"/>
  <c r="N67" i="6"/>
  <c r="N69" i="6" s="1"/>
  <c r="E8" i="12" s="1"/>
  <c r="H8" i="12" s="1"/>
  <c r="M67" i="6"/>
  <c r="M69" i="6" s="1"/>
  <c r="D8" i="12" s="1"/>
  <c r="G8" i="12" s="1"/>
  <c r="L67" i="6"/>
  <c r="L69" i="6" s="1"/>
  <c r="C8" i="12" s="1"/>
  <c r="F8" i="12" s="1"/>
  <c r="L4" i="6"/>
  <c r="N4" i="6"/>
  <c r="M4" i="6"/>
  <c r="G12" i="12" l="1"/>
  <c r="D25" i="12" s="1"/>
  <c r="F12" i="12"/>
  <c r="C25" i="12" s="1"/>
  <c r="H12" i="12"/>
  <c r="E25" i="12" s="1"/>
</calcChain>
</file>

<file path=xl/sharedStrings.xml><?xml version="1.0" encoding="utf-8"?>
<sst xmlns="http://schemas.openxmlformats.org/spreadsheetml/2006/main" count="1069" uniqueCount="841">
  <si>
    <t>Priorität</t>
  </si>
  <si>
    <t>Gewichtung</t>
  </si>
  <si>
    <t>Erfüllung</t>
  </si>
  <si>
    <t>Faktor</t>
  </si>
  <si>
    <t>K.O.</t>
  </si>
  <si>
    <t>Ja</t>
  </si>
  <si>
    <t>Pflicht</t>
  </si>
  <si>
    <t>Teilweise</t>
  </si>
  <si>
    <t>Wunsch</t>
  </si>
  <si>
    <t>Nein</t>
  </si>
  <si>
    <t>n.a.</t>
  </si>
  <si>
    <t>WMS-Lastenheft: Vorlage für Ausschreibung und Anbietervergleich</t>
  </si>
  <si>
    <t>Wie Sie diese Arbeitsmappe nutzen</t>
  </si>
  <si>
    <t>1.</t>
  </si>
  <si>
    <t>Füllen Sie zunächst die Sheets „01 Unternehmensprofil“, „02 Ist-Prozesse“ und „03 Mengengerüst“ aus. Diese Angaben bilden die inhaltliche Grundlage für ein individuelles, aussagekräftiges Lastenheft.</t>
  </si>
  <si>
    <t>2.</t>
  </si>
  <si>
    <t>Versenden Sie die Arbeitsmappe an bis zu drei Anbieter zur Beantwortung der Anforderungskapitel 04 bis 06 (Spalten „Anbieter A“, „Anbieter B“, „Anbieter C“).</t>
  </si>
  <si>
    <t>3.</t>
  </si>
  <si>
    <t>Jeder Anbieter markiert je Anforderung den Erfüllungsgrad über das Dropdown-Menü: Ja, Teilweise, Nein oder n.a. Die zugehörigen Kommentarfelder stehen für Erläuterungen und Verweise auf das Angebot zur Verfügung.</t>
  </si>
  <si>
    <t>4.</t>
  </si>
  <si>
    <t>Legen Sie vor dem Versand je Anforderung die Priorität fest: K.O. (Ausschlusskriterium), Pflicht oder Wunsch. Die Priorität steuert automatisch die Gewichtung in der Punkteberechnung.</t>
  </si>
  <si>
    <t>5.</t>
  </si>
  <si>
    <t>Alle Punktzahlen, Erfüllungsgrade und K.O.-Auswertungen werden automatisch berechnet. Manuelle Eingaben sind ausschließlich in den gelb hinterlegten Zellen vorgesehen, alle anderen Zellen enthalten Formeln.</t>
  </si>
  <si>
    <t>6.</t>
  </si>
  <si>
    <t>Im Sheet „08 Bewertungskriterien“ können Sie die Gewichtung der vier Bewertungsdimensionen (funktional, technisch, nicht-funktional, formal/kommerziell) an Ihre eigenen Prioritäten anpassen.</t>
  </si>
  <si>
    <t>7.</t>
  </si>
  <si>
    <t>Das Sheet „Anbieter-Vergleich“ fasst alle Ergebnisse in einem Gesamt-Dashboard zusammen, inklusive K.O.-Status, gewichtetem Gesamt-Score und Kostenvergleich je Anbieter.</t>
  </si>
  <si>
    <t>8.</t>
  </si>
  <si>
    <t>Eine ausführliche Erläuterung zum Aufbau eines WMS-Lastenhefts und zur methodischen Vorgehensweise finden Sie unter find-your-wms.de/wms-lastenheft-vorlage/.</t>
  </si>
  <si>
    <t>Legende</t>
  </si>
  <si>
    <t>Auszufüllende Eingabefelder (Ihre Angaben bzw. Angaben der Anbieter)</t>
  </si>
  <si>
    <t>Anforderung vollständig erfüllt (Erfüllung = „Ja“)</t>
  </si>
  <si>
    <t>Anforderung teilweise erfüllt (Erfüllung = „Teilweise“)</t>
  </si>
  <si>
    <t>Anforderung nicht erfüllt (Erfüllung = „Nein“)</t>
  </si>
  <si>
    <t>K.O.-Kriterium nicht erfüllt, Anbieter wird disqualifiziert</t>
  </si>
  <si>
    <t>Bewertungsmodell auf einen Blick</t>
  </si>
  <si>
    <t>Priorität: K.O. = Ausschlusskriterium ohne Punktebeitrag, Pflicht = Gewichtung 3, Wunsch = Gewichtung 1. Erfüllung: Ja = Faktor 1, Teilweise = Faktor 0,5, Nein = Faktor 0, n.a. = von der Bewertung ausgeschlossen. Punkte je Anforderung = Gewichtung x Faktor. Details und die Kapitelgewichtung finden Sie im Sheet „08 Bewertungskriterien“.</t>
  </si>
  <si>
    <t>Inhaltsverzeichnis</t>
  </si>
  <si>
    <t>Sheet</t>
  </si>
  <si>
    <t>Inhalt</t>
  </si>
  <si>
    <t>Umfang</t>
  </si>
  <si>
    <t>Anleitung</t>
  </si>
  <si>
    <t>Diese Übersicht, Legende, Nutzungshinweise und Bewertungsmodell</t>
  </si>
  <si>
    <t>n. a.</t>
  </si>
  <si>
    <t>01 Unternehmensprofil</t>
  </si>
  <si>
    <t>Firmendaten, Ansprechpartner, Projektrahmen</t>
  </si>
  <si>
    <t>22 Felder</t>
  </si>
  <si>
    <t>02 Ist-Prozesse</t>
  </si>
  <si>
    <t>Analyse der aktuellen Lagerprozesse und Schwachstellen</t>
  </si>
  <si>
    <t>12 Prozessbereiche</t>
  </si>
  <si>
    <t>03 Mengengerüst</t>
  </si>
  <si>
    <t>Quantitative Kennzahlen für die Systemdimensionierung</t>
  </si>
  <si>
    <t>20 Kennzahlen</t>
  </si>
  <si>
    <t>04 Funktionale Anforderungen</t>
  </si>
  <si>
    <t>Anforderungen an die Kernfunktionen des WMS</t>
  </si>
  <si>
    <t>60 Anforderungen</t>
  </si>
  <si>
    <t>05 Technische Anforderungen</t>
  </si>
  <si>
    <t>Integration, Schnittstellen, Technik, Automatisierung</t>
  </si>
  <si>
    <t>54 Anforderungen</t>
  </si>
  <si>
    <t>06 Nicht-funktionale Anford.</t>
  </si>
  <si>
    <t>Sicherheit, Skalierung, Recht/Compliance, Usability</t>
  </si>
  <si>
    <t>37 Anforderungen</t>
  </si>
  <si>
    <t>07 Projektorganisation</t>
  </si>
  <si>
    <t>Projektteam, Rollen und Meilensteinplan</t>
  </si>
  <si>
    <t>7 Rollen, 17 Meilensteine</t>
  </si>
  <si>
    <t>08 Bewertungskriterien</t>
  </si>
  <si>
    <t>Erläuterung und Konfiguration des Bewertungsmodells</t>
  </si>
  <si>
    <t>4 Dimensionen</t>
  </si>
  <si>
    <t>09 Formale Angaben</t>
  </si>
  <si>
    <t>Formale, vertragliche und kommerzielle Anforderungen</t>
  </si>
  <si>
    <t>15 Kriterien</t>
  </si>
  <si>
    <t>Anbieter-Vergleich</t>
  </si>
  <si>
    <t>Gesamt-Dashboard: Score, K.O.-Status, Kostenvergleich</t>
  </si>
  <si>
    <t>3 Anbieter</t>
  </si>
  <si>
    <t>Erstellt mit Find-Your-WMS, dem herstellerneutralen WMS-Vergleichsportal. Weitere Ressourcen zur WMS-Auswahl unter find-your-wms.de.</t>
  </si>
  <si>
    <t>01 · Unternehmensprofil</t>
  </si>
  <si>
    <t>Grunddaten zu Ihrem Unternehmen und dem geplanten WMS-Projekt. Diese Angaben dienen den Anbietern zur Einordnung von Aufwand und Lösungsumfang. Gelb hinterlegte Zellen bitte ausfüllen.</t>
  </si>
  <si>
    <t>Unternehmen</t>
  </si>
  <si>
    <t>Firmierung</t>
  </si>
  <si>
    <t>Branche</t>
  </si>
  <si>
    <t>Anzahl Mitarbeiter gesamt</t>
  </si>
  <si>
    <t>davon Mitarbeiter Logistik / Lager</t>
  </si>
  <si>
    <t>Anzahl Standorte mit Lagerbetrieb</t>
  </si>
  <si>
    <t>Hauptstandort (Adresse)</t>
  </si>
  <si>
    <t>Ansprechpartner</t>
  </si>
  <si>
    <t>Projektverantwortlicher, Name</t>
  </si>
  <si>
    <t>Projektverantwortlicher, Rolle / Funktion</t>
  </si>
  <si>
    <t>Projektverantwortlicher, E-Mail</t>
  </si>
  <si>
    <t>Projektverantwortlicher, Telefon</t>
  </si>
  <si>
    <t>IT-Verantwortlicher, Name</t>
  </si>
  <si>
    <t>IT-Verantwortlicher, E-Mail</t>
  </si>
  <si>
    <t>Bestehende Systemlandschaft</t>
  </si>
  <si>
    <t>Aktuelles WMS (falls vorhanden)</t>
  </si>
  <si>
    <t>Aktuelles ERP-System</t>
  </si>
  <si>
    <t>Weitere relevante Systeme (z. B. TMS, MES, Shopsystem)</t>
  </si>
  <si>
    <t>Projektrahmen</t>
  </si>
  <si>
    <t>Gewünschter Go-Live-Termin</t>
  </si>
  <si>
    <t>Budgetrahmen Jahr 1, Lizenz und Implementierung (EUR)</t>
  </si>
  <si>
    <t>Budgetrahmen laufend p. a. ab Jahr 2 (EUR)</t>
  </si>
  <si>
    <t>Geplanter Ausschreibungsprozess (z. B. Direktvergabe an drei Anbieter)</t>
  </si>
  <si>
    <t>Zielsetzung</t>
  </si>
  <si>
    <t>Motivation für Einführung bzw. Wechsel des WMS</t>
  </si>
  <si>
    <t>Strategische Ziele des Projekts</t>
  </si>
  <si>
    <t>Besondere Anforderungen an den Anbieter</t>
  </si>
  <si>
    <t>02 · Ist-Prozesse</t>
  </si>
  <si>
    <t>Beschreiben Sie je Prozessbereich die aktuelle Vorgehensweise, eingesetzte Systeme oder Hilfsmittel, bekannte Schwachstellen sowie die Zielsetzung nach Einführung des neuen WMS.</t>
  </si>
  <si>
    <t>Prozessbereich</t>
  </si>
  <si>
    <t>Aktuelle Vorgehensweise</t>
  </si>
  <si>
    <t>Eingesetzte Systeme / Hilfsmittel</t>
  </si>
  <si>
    <t>Bekannte Schwachstellen</t>
  </si>
  <si>
    <t>Zielsetzung nach Einführung</t>
  </si>
  <si>
    <t>Wareneingang</t>
  </si>
  <si>
    <t>Einlagerung / Put-away</t>
  </si>
  <si>
    <t>Lagerverwaltung / Bestandsführung</t>
  </si>
  <si>
    <t>Kommissionierung</t>
  </si>
  <si>
    <t>Verpackung</t>
  </si>
  <si>
    <t>Versand</t>
  </si>
  <si>
    <t>Retourenabwicklung</t>
  </si>
  <si>
    <t>Inventur</t>
  </si>
  <si>
    <t>Nachschub</t>
  </si>
  <si>
    <t>Value-Added-Services</t>
  </si>
  <si>
    <t>Yard- und Andockmanagement</t>
  </si>
  <si>
    <t>Reporting / Controlling</t>
  </si>
  <si>
    <t>03 · Mengengerüst</t>
  </si>
  <si>
    <t>Quantitative Kennzahlen zur Dimensionierung des künftigen WMS. Peak- und Wachstumswerte werden aus Ihren Eingaben automatisch berechnet (gelb hinterlegte Zellen ausfüllen, weiße Zellen sind Formeln).</t>
  </si>
  <si>
    <t>Stammdaten und Sortiment</t>
  </si>
  <si>
    <t>Anzahl aktiver Artikel (SKUs)</t>
  </si>
  <si>
    <t>Artikel</t>
  </si>
  <si>
    <t>Anzahl Lieferanten</t>
  </si>
  <si>
    <t>Lieferanten</t>
  </si>
  <si>
    <t>Anzahl aktive Kunden</t>
  </si>
  <si>
    <t>Kunden</t>
  </si>
  <si>
    <t>Lagerkapazität</t>
  </si>
  <si>
    <t>Lagerfläche gesamt</t>
  </si>
  <si>
    <t>m²</t>
  </si>
  <si>
    <t>Anzahl Lagerplätze gesamt</t>
  </si>
  <si>
    <t>Plätze</t>
  </si>
  <si>
    <t>Anzahl Kommissionierplätze</t>
  </si>
  <si>
    <t>Anzahl Lagerstandorte</t>
  </si>
  <si>
    <t>Standorte</t>
  </si>
  <si>
    <t>Bewegungsdaten (Durchschnitt pro Tag)</t>
  </si>
  <si>
    <t>Wareneingangspositionen pro Tag</t>
  </si>
  <si>
    <t>Positionen/Tag</t>
  </si>
  <si>
    <t>Auftragspositionen pro Tag</t>
  </si>
  <si>
    <t>Kommissionierpositionen pro Tag</t>
  </si>
  <si>
    <t>Versandeinheiten (Pakete/Paletten) pro Tag</t>
  </si>
  <si>
    <t>Einheiten/Tag</t>
  </si>
  <si>
    <t>Retouren pro Tag</t>
  </si>
  <si>
    <t>Peak-Werte (automatisch berechnet)</t>
  </si>
  <si>
    <t>Peak-Faktor (Saison- bzw. Spitzenlast, z. B. 1,5 = 150 %)</t>
  </si>
  <si>
    <t>Peak-Tag Auftragspositionen</t>
  </si>
  <si>
    <t>Peak-Tag Kommissionierpositionen</t>
  </si>
  <si>
    <t>Personal und Technik</t>
  </si>
  <si>
    <t>Mitarbeiter im Lager (Vollzeitäquivalente)</t>
  </si>
  <si>
    <t>VZÄ</t>
  </si>
  <si>
    <t>Schichtmodell (z. B. 2-Schicht, Mo-Fr)</t>
  </si>
  <si>
    <t>Anzahl Flurförderzeuge / Stapler</t>
  </si>
  <si>
    <t>Fahrzeuge</t>
  </si>
  <si>
    <t>Anzahl mobiler Erfassungsgeräte (MDE / Scanner)</t>
  </si>
  <si>
    <t>Geräte</t>
  </si>
  <si>
    <t>Wachstum und Planungshorizont (automatisch berechnet)</t>
  </si>
  <si>
    <t>Erwartetes jährliches Wachstum</t>
  </si>
  <si>
    <t>% p. a.</t>
  </si>
  <si>
    <t>Planungshorizont</t>
  </si>
  <si>
    <t>Jahre</t>
  </si>
  <si>
    <t>Hochgerechnete Auftragspositionen pro Tag am Ende des Planungshorizonts</t>
  </si>
  <si>
    <t>Hochgerechnete Lagerplätze am Ende des Planungshorizonts</t>
  </si>
  <si>
    <t>04 · Funktionale Anforderungen</t>
  </si>
  <si>
    <t>Anforderungen an die Kernfunktionen des WMS entlang des Lagerprozesses: Wareneingang, Lagerung, Kommissionierung, Versand, Retouren sowie Auftrags- und Ressourcensteuerung. Priorität und Erfüllung je Anforderung ausfüllen.</t>
  </si>
  <si>
    <t>Nr.</t>
  </si>
  <si>
    <t>Bereich</t>
  </si>
  <si>
    <t>Unterbereich</t>
  </si>
  <si>
    <t>Anforderung</t>
  </si>
  <si>
    <t>Priorität*</t>
  </si>
  <si>
    <t>Anbieter A
Erfüllung</t>
  </si>
  <si>
    <t>Anbieter A
Kommentar</t>
  </si>
  <si>
    <t>Anbieter B
Erfüllung</t>
  </si>
  <si>
    <t>Anbieter B
Kommentar</t>
  </si>
  <si>
    <t>Anbieter C
Erfüllung</t>
  </si>
  <si>
    <t>Anbieter C
Kommentar</t>
  </si>
  <si>
    <t>Punkte
A</t>
  </si>
  <si>
    <t>Punkte
B</t>
  </si>
  <si>
    <t>Punkte
C</t>
  </si>
  <si>
    <t>Beispiel</t>
  </si>
  <si>
    <t>Kommissionierung und Nachschub</t>
  </si>
  <si>
    <t>Mehrere Pickmethoden</t>
  </si>
  <si>
    <t>Unterstützung verschiedener Pickmethoden wie Zonen-, Batch- oder Pick-and-Pass- bzw. waveless Picking.</t>
  </si>
  <si>
    <t>Im Standard enthalten, siehe Angebot vom 12.03.2026, Abschnitt 4.2.</t>
  </si>
  <si>
    <t>Nur Batch-Picking im Standard, Pick-and-Pass gegen Aufpreis ab Q3 2026.</t>
  </si>
  <si>
    <t>Im Produkt nicht vorgesehen, laut Anbieter auch nicht auf der Roadmap.</t>
  </si>
  <si>
    <t>FA-001</t>
  </si>
  <si>
    <t>Wareneingang und Put-away</t>
  </si>
  <si>
    <t>Empfangsplanung</t>
  </si>
  <si>
    <t>Planung von Wareneingängen und Zuordnung zu Bestell- oder Lieferpositionen.</t>
  </si>
  <si>
    <t>FA-002</t>
  </si>
  <si>
    <t>Intelligente Einlagerstrategien</t>
  </si>
  <si>
    <t>Flexible Einlagerstrategien auf Basis von Artikeldaten, Bestandseigenschaften, Quellort oder Lagerplatzregeln.</t>
  </si>
  <si>
    <t>FA-003</t>
  </si>
  <si>
    <t>Lagerplatzrestriktionen</t>
  </si>
  <si>
    <t>Berücksichtigung von Lagerplatzrestriktionen wie Gewicht, Volumen, Gefahrstofftrennung, ABC-Klasse oder Füllgrad.</t>
  </si>
  <si>
    <t>FA-004</t>
  </si>
  <si>
    <t>SSCC und EDI</t>
  </si>
  <si>
    <t>Verarbeitung von per EDI avisierten Sendungen und SSCC-gekennzeichneten Ladungsträgern, inkl. direkter Vereinnahmung oder Cross-Docking.</t>
  </si>
  <si>
    <t>FA-005</t>
  </si>
  <si>
    <t>Lagerstruktur</t>
  </si>
  <si>
    <t>Blocklager</t>
  </si>
  <si>
    <t>Unterstützung von Blocklager-Strukturen in der Lagerplatzverwaltung.</t>
  </si>
  <si>
    <t>FA-006</t>
  </si>
  <si>
    <t>Durchlaufregal</t>
  </si>
  <si>
    <t>Unterstützung von Durchlaufregalen in der Lagerplatzverwaltung.</t>
  </si>
  <si>
    <t>FA-007</t>
  </si>
  <si>
    <t>Fachbodenlager</t>
  </si>
  <si>
    <t>Unterstützung von Fachbodenlagern in der Lagerplatzverwaltung.</t>
  </si>
  <si>
    <t>FA-008</t>
  </si>
  <si>
    <t>Kühllager</t>
  </si>
  <si>
    <t>Unterstützung von Kühllagern in der Lagerplatzverwaltung.</t>
  </si>
  <si>
    <t>FA-009</t>
  </si>
  <si>
    <t>Palettenregal</t>
  </si>
  <si>
    <t>Unterstützung von Palettenregalen in der Lagerplatzverwaltung.</t>
  </si>
  <si>
    <t>FA-010</t>
  </si>
  <si>
    <t>Tiefkühllager</t>
  </si>
  <si>
    <t>Unterstützung von Tiefkühllagern in der Lagerplatzverwaltung.</t>
  </si>
  <si>
    <t>FA-011</t>
  </si>
  <si>
    <t>Lagerbestände und Inventur</t>
  </si>
  <si>
    <t>ABC Optimierung</t>
  </si>
  <si>
    <t>Unterstützung von ABC-Analysen und ABC-basierten Strategien für Lagerplatz, Nachschub oder Kommissionierung.</t>
  </si>
  <si>
    <t>FA-012</t>
  </si>
  <si>
    <t>Bestandsarten und Status</t>
  </si>
  <si>
    <t>Verwaltung unterschiedlicher Bestandsarten wie verfügbar, gesperrt, in Prüfung, unterwegs oder reserviert sowie deren Statushistorie im WMS.</t>
  </si>
  <si>
    <t>FA-013</t>
  </si>
  <si>
    <t>Bestandsführung</t>
  </si>
  <si>
    <t>Verwaltung von Lagerbeständen in Echtzeit.</t>
  </si>
  <si>
    <t>FA-014</t>
  </si>
  <si>
    <t>Bestandsreservierungen</t>
  </si>
  <si>
    <t>Unterstützung von Bestandsreservierungen für Aufträge, Produktion oder Filialen inklusive Auflösung und Umbuchung.</t>
  </si>
  <si>
    <t>FA-015</t>
  </si>
  <si>
    <t>Bestandstransparenz</t>
  </si>
  <si>
    <t>Transparente Darstellung von Beständen nach Lager, Bereich, Lagerplatz, Charge, Mindesthaltbarkeitsdatum, Eigentümer und Mandant inklusive Auswertungsmöglichkeiten.</t>
  </si>
  <si>
    <t>FA-016</t>
  </si>
  <si>
    <t>Unterstützung von Stichtags-, permanenter oder rollierender Inventur.</t>
  </si>
  <si>
    <t>FA-017</t>
  </si>
  <si>
    <t>Slotting</t>
  </si>
  <si>
    <t>Unterstützung einer Lagerreorganisation anhand von Bewegungsdaten.</t>
  </si>
  <si>
    <t>FA-018</t>
  </si>
  <si>
    <t>Unterstützung einer optimierten Lagerplatzfindung.</t>
  </si>
  <si>
    <t>FA-019</t>
  </si>
  <si>
    <t>Umlagerung</t>
  </si>
  <si>
    <t>Funktionen für Umlagerungen zwischen Lagerplätzen oder Lagerbereichen.</t>
  </si>
  <si>
    <t>FA-020</t>
  </si>
  <si>
    <t>Dynamischer Nachschub</t>
  </si>
  <si>
    <t>Bedarfsorientierter Nachschub von Pickplätzen, z.B. nach Füllstand oder Auftragslage.</t>
  </si>
  <si>
    <t>FA-021</t>
  </si>
  <si>
    <t>FA-022</t>
  </si>
  <si>
    <t>Mobiles Picking mit Handhelds</t>
  </si>
  <si>
    <t>Unterstützung der Kommissionierung oder weiterer Lagerprozesse mit mobilen Handheld-Geräten wie Barcode- oder RFID-Scan.</t>
  </si>
  <si>
    <t>FA-023</t>
  </si>
  <si>
    <t>Optimierte Wege</t>
  </si>
  <si>
    <t>Funktionen zur Optimierung von Laufwegen oder Batchgrößen für effizienten Ressourceneinsatz.</t>
  </si>
  <si>
    <t>FA-024</t>
  </si>
  <si>
    <t>Pick Systeme</t>
  </si>
  <si>
    <t>Mögliche Anbindung eines Pick-by-Light-Systems.</t>
  </si>
  <si>
    <t>FA-025</t>
  </si>
  <si>
    <t>Mögliche Anbindung eines Pick-by-Voice-Systems.</t>
  </si>
  <si>
    <t>FA-026</t>
  </si>
  <si>
    <t>Mögliche Anbindung eines Put-to-Light-Systems.</t>
  </si>
  <si>
    <t>FA-027</t>
  </si>
  <si>
    <t>Wave Picking</t>
  </si>
  <si>
    <t>Option zum Einsatz von Wave-Picking zur Bündelung von Auftragszeilen.</t>
  </si>
  <si>
    <t>FA-028</t>
  </si>
  <si>
    <t>Verpackung und Versand</t>
  </si>
  <si>
    <t>Advanced Shipping</t>
  </si>
  <si>
    <t>Erweiterte Versandfunktionen wie Versandauftragsbildung, Carrier-Auswahl, Labeldruck oder Versandavis.</t>
  </si>
  <si>
    <t>FA-029</t>
  </si>
  <si>
    <t>E Fulfilment Packing</t>
  </si>
  <si>
    <t>Packprozesse für E-Fulfilment inkl. Vollständigkeitskontrolle oder Versandkonsolidierung.</t>
  </si>
  <si>
    <t>FA-030</t>
  </si>
  <si>
    <t>JIT Ergänzungen</t>
  </si>
  <si>
    <t>Just-in-time-Ergänzung von Artikeln zu bestehenden Sendungen im Packprozess.</t>
  </si>
  <si>
    <t>FA-031</t>
  </si>
  <si>
    <t>Retouren und Reklamationen</t>
  </si>
  <si>
    <t>Kundenretouren</t>
  </si>
  <si>
    <t>Abbildung und Bearbeitung von Kundenretouren im System.</t>
  </si>
  <si>
    <t>FA-032</t>
  </si>
  <si>
    <t>Lieferantenretouren</t>
  </si>
  <si>
    <t>Abbildung von Rücksendungen an Lieferanten.</t>
  </si>
  <si>
    <t>FA-033</t>
  </si>
  <si>
    <t>Cross Docking und E Fulfilment</t>
  </si>
  <si>
    <t>Cross Docking Szenarien</t>
  </si>
  <si>
    <t>Unterstützung verschiedener Cross-Docking-Szenarien für kunden- oder artikelbezogene Warenströme.</t>
  </si>
  <si>
    <t>FA-034</t>
  </si>
  <si>
    <t>Pick to Zero</t>
  </si>
  <si>
    <t>Option für Pick-to-Zero-Verfahren mit direkter Verteilung eingehender Ware auf Ausgangssendungen.</t>
  </si>
  <si>
    <t>FA-035</t>
  </si>
  <si>
    <t>Value Added Logistics</t>
  </si>
  <si>
    <t>VAL Prozesse</t>
  </si>
  <si>
    <t>Abbildung von Value-Added-Logistics-Aktivitäten wie Konfektionierung, Preisauszeichnung oder Set-Bildung.</t>
  </si>
  <si>
    <t>FA-036</t>
  </si>
  <si>
    <t>VAL als Teilprozess</t>
  </si>
  <si>
    <t>VAL als integrierter Prozessschritt oder als separater Bereich mit eigener Aufgabensteuerung.</t>
  </si>
  <si>
    <t>FA-037</t>
  </si>
  <si>
    <t>Auftragssteuerung und Task Management</t>
  </si>
  <si>
    <t>Auftragsverwaltung</t>
  </si>
  <si>
    <t>Verwaltung und Priorisierung von Kommissionieraufträgen, Nachschubaufträgen und Sonderaufträgen inklusive Statusübersicht im WMS.</t>
  </si>
  <si>
    <t>FA-038</t>
  </si>
  <si>
    <t>Dynamische Aufgabenvergabe</t>
  </si>
  <si>
    <t>Dynamische, regelbasierte Zuweisung von Aufgaben an Mitarbeitende oder Ressourcen in Echtzeit.</t>
  </si>
  <si>
    <t>FA-039</t>
  </si>
  <si>
    <t>Regelbasierte Workflows</t>
  </si>
  <si>
    <t>Konfigurierbare Workflows auf Basis von Geschäftsregeln, die angepasst werden können.</t>
  </si>
  <si>
    <t>FA-040</t>
  </si>
  <si>
    <t>Rollenbasierte Aufgaben</t>
  </si>
  <si>
    <t>Berücksichtigung von Qualifikation, Berechtigung, Fahrzeugtyp oder aktueller Position bei der Aufgabenverteilung.</t>
  </si>
  <si>
    <t>FA-041</t>
  </si>
  <si>
    <t>Dock und Yard Management</t>
  </si>
  <si>
    <t>Torplanung</t>
  </si>
  <si>
    <t>Planung von Toren, Ankunftszeiten und Zuordnung von Sendungen.</t>
  </si>
  <si>
    <t>FA-042</t>
  </si>
  <si>
    <t>Verladung</t>
  </si>
  <si>
    <t>Unterstützung der Verladung vom Bereitstellbereich bis zum LKW.</t>
  </si>
  <si>
    <t>FA-043</t>
  </si>
  <si>
    <t>Yard Management</t>
  </si>
  <si>
    <t>Steuerung von Fahrzeugbewegungen und Terminen auf dem Betriebshof.</t>
  </si>
  <si>
    <t>FA-044</t>
  </si>
  <si>
    <t>Stammdaten</t>
  </si>
  <si>
    <t>Artikelstammdaten</t>
  </si>
  <si>
    <t>Verwaltung von Artikelstammdaten inkl. Einheit, Verpackungshierarchie (z.B. Stück/Karton/Palette) und Identifikatoren (z.B. EAN/GTIN).</t>
  </si>
  <si>
    <t>FA-045</t>
  </si>
  <si>
    <t>Lagerstammdaten</t>
  </si>
  <si>
    <t>Verwaltung der Lagerstruktur mit Bereichen, Zonen, Regalen und Lagerplätzen als Stammdaten.</t>
  </si>
  <si>
    <t>FA-046</t>
  </si>
  <si>
    <t>Omnichannel und E Commerce</t>
  </si>
  <si>
    <t>Bestandsgenauigkeit</t>
  </si>
  <si>
    <t>Funktionen zur Sicherstellung hoher Bestandsgenauigkeit für kanalübergreifende Verfügbarkeitsaussagen.</t>
  </si>
  <si>
    <t>FA-047</t>
  </si>
  <si>
    <t>Filialbelieferung</t>
  </si>
  <si>
    <t>Unterstützung automatischer Nachschubaufträge und Filialbelieferung auf Basis von Beständen oder Nachfrage.</t>
  </si>
  <si>
    <t>FA-048</t>
  </si>
  <si>
    <t>Omnichannel Prozesse</t>
  </si>
  <si>
    <t>Ausrichtung der Lagerprozesse auf mehrere Bestell- und Auslieferkanäle.</t>
  </si>
  <si>
    <t>FA-049</t>
  </si>
  <si>
    <t>3-Party-Logistics und Dienstleister</t>
  </si>
  <si>
    <t>Abrechnung</t>
  </si>
  <si>
    <t>Bereitstellung abrechnungsrelevanter Daten für 3-Party-Logistics-Dienstleistungen.</t>
  </si>
  <si>
    <t>FA-050</t>
  </si>
  <si>
    <t>Mehrere Eigentümer</t>
  </si>
  <si>
    <t>Verwaltung von Beständen mehrerer Eigentümer oder Kunden in einem Lager.</t>
  </si>
  <si>
    <t>FA-051</t>
  </si>
  <si>
    <t>Produktion</t>
  </si>
  <si>
    <t>Kanban Steuerung</t>
  </si>
  <si>
    <t>Kanban gestützte Steuerung der Produktionsversorgung mit automatischer Nachversorgung von Bereitstellplätzen auf Basis von Verbrauchsmeldungen oder Scans aus dem WMS.</t>
  </si>
  <si>
    <t>FA-052</t>
  </si>
  <si>
    <t>WMS für Produktion</t>
  </si>
  <si>
    <t>Unterstützung der Produktionsversorgung, Verbrauchsrückmeldung oder des Versands von Fertigwaren.</t>
  </si>
  <si>
    <t>FA-053</t>
  </si>
  <si>
    <t>Prozessabdeckung</t>
  </si>
  <si>
    <t>End to End Lagerprozess</t>
  </si>
  <si>
    <t>Unterstützung des vollständigen Lagerprozesses vom Wareneingang bis zum Versand in einem System.</t>
  </si>
  <si>
    <t>FA-054</t>
  </si>
  <si>
    <t>Prozessführung</t>
  </si>
  <si>
    <t>Mitarbeiterführung</t>
  </si>
  <si>
    <t>Systemgestützte Anleitung von Lagermitarbeitenden bei der Aufgabenausführung.</t>
  </si>
  <si>
    <t>FA-055</t>
  </si>
  <si>
    <t>Rückverfolgbarkeit</t>
  </si>
  <si>
    <t>Rückverfolgbarkeit Produkte</t>
  </si>
  <si>
    <t>Lückenlose Rückverfolgbarkeit von Produkten oder Beständen über alle Lagerprozesse.</t>
  </si>
  <si>
    <t>FA-056</t>
  </si>
  <si>
    <t>Ressourcenmanagement</t>
  </si>
  <si>
    <t>Labour Management</t>
  </si>
  <si>
    <t>Funktionen eines Labour-Management-Systems zur Planung und Bewertung der Mitarbeiterproduktivität.</t>
  </si>
  <si>
    <t>FA-057</t>
  </si>
  <si>
    <t>Personaleinsatz</t>
  </si>
  <si>
    <t>Grundfunktionen zur Planung oder Auswertung des Personaleinsatzes im Lager.</t>
  </si>
  <si>
    <t>FA-058</t>
  </si>
  <si>
    <t>Produktivitätskennzahlen</t>
  </si>
  <si>
    <t>Erfassung einfacher Produktivitätskennzahlen je Mitarbeitenden oder Prozess.</t>
  </si>
  <si>
    <t>FA-059</t>
  </si>
  <si>
    <t>Staplerleitsystem</t>
  </si>
  <si>
    <t>Steuerung von Flurförderzeugen über ein Staplerleitsystem.</t>
  </si>
  <si>
    <t>FA-060</t>
  </si>
  <si>
    <t>Staplerleitsystem Optimierung</t>
  </si>
  <si>
    <t>Wegeoptimierte Fahraufträge und Aufgabenbündelung im Staplerleitsystem zur Reduzierung von Leerfahrten.</t>
  </si>
  <si>
    <t>Auswertung dieses Kapitels</t>
  </si>
  <si>
    <t>Maximal erreichbare Punkte (abzüglich „n.a.“)</t>
  </si>
  <si>
    <t>Erreichte Punkte</t>
  </si>
  <si>
    <t>Erfüllungsgrad</t>
  </si>
  <si>
    <t>Nicht erfüllte K.O.-Kriterien</t>
  </si>
  <si>
    <t>Gesamtzahl K.O.-Kriterien in diesem Kapitel</t>
  </si>
  <si>
    <t>05 · Technische Anforderungen und Schnittstellen</t>
  </si>
  <si>
    <t>Anforderungen an Integration, Schnittstellen, technische Infrastruktur, Automatisierung und Innovationsfähigkeit des WMS. Priorität und Erfüllung je Anforderung ausfüllen.</t>
  </si>
  <si>
    <t>Integration und Schnittstellen</t>
  </si>
  <si>
    <t>Nahtlose ERP Integration</t>
  </si>
  <si>
    <t>Integration mit ERP-, Warenwirtschafts- oder Buchhaltungssystemen (z.B. SAP, Microsoft Dynamics 365, Xentral, Lexware) für durchgängige Datenflüsse.</t>
  </si>
  <si>
    <t>Zertifizierte SAP-Schnittstelle vorhanden, Referenzkunde auf Anfrage.</t>
  </si>
  <si>
    <t>Standardkonnektor für Dynamics 365, Implementierung ca. 3 Wochen.</t>
  </si>
  <si>
    <t>Nur generische CSV-Schnittstelle, keine native ERP-Anbindung.</t>
  </si>
  <si>
    <t>TA-001</t>
  </si>
  <si>
    <t>AKL und automatische Lager</t>
  </si>
  <si>
    <t>Anbindung automatischer Kleinteilelager oder anderer automatisierter Lagersysteme (z.B. AKL, Vertikallifte, Shuttles).</t>
  </si>
  <si>
    <t>TA-002</t>
  </si>
  <si>
    <t>API Dokumentation</t>
  </si>
  <si>
    <t>Klar versionierte und dokumentierte APIs mit langfristiger Stabilität.</t>
  </si>
  <si>
    <t>TA-003</t>
  </si>
  <si>
    <t>APIs</t>
  </si>
  <si>
    <t>Dokumentierte Programmierschnittstellen für die Integration in Drittsysteme.</t>
  </si>
  <si>
    <t>TA-004</t>
  </si>
  <si>
    <t>Breite Systemintegration</t>
  </si>
  <si>
    <t>Anbindung verschiedener externer Systeme wie ERP, Buchhaltung oder Warenwirtschaft.</t>
  </si>
  <si>
    <t>TA-005</t>
  </si>
  <si>
    <t>Carrier und KEP Anbindung</t>
  </si>
  <si>
    <t>Anbindung von Speditionen, Paketdiensten oder Multi-Carrier-Lösungen für Versanddaten, Labeldruck oder Tracking.</t>
  </si>
  <si>
    <t>TA-006</t>
  </si>
  <si>
    <t>E Commerce Plattformen</t>
  </si>
  <si>
    <t>Anbindung von E-Commerce-Plattformen und Marktplätzen (z.B. Shopify, Shopware, Magento, WooCommerce, Amazon, eBay) zur automatischen Übernahme von Aufträgen und Beständen.</t>
  </si>
  <si>
    <t>TA-007</t>
  </si>
  <si>
    <t>ERP Bewegungsdaten</t>
  </si>
  <si>
    <t>Integration von Bestellungen, Kundenaufträgen, Wareneingängen, Umlagerungen und Warenausgängen zwischen WMS und ERP System inklusive Rückmeldungen aus den Lagerprozessen.</t>
  </si>
  <si>
    <t>TA-008</t>
  </si>
  <si>
    <t>ERP Buchhaltungsdaten</t>
  </si>
  <si>
    <t>Übergabe buchungsrelevanter Daten aus Lagerprozessen an die Finanzbuchhaltung des ERP Systems, zum Beispiel Bestandsveränderungen und Bewertungsinformationen.</t>
  </si>
  <si>
    <t>TA-009</t>
  </si>
  <si>
    <t>ERP Konfiguration und Mapping</t>
  </si>
  <si>
    <t>Konfigurierbares Mapping von Feldern, Codes, Organisationseinheiten und Prozessen zwischen WMS und ERP System zur Unterstützung unterschiedlicher ERP Landschaften.</t>
  </si>
  <si>
    <t>TA-010</t>
  </si>
  <si>
    <t>ERP Stammdaten</t>
  </si>
  <si>
    <t>Bidirektionale Synchronisation von Artikel, Kunden, Lieferanten und weiteren Stammdaten zwischen WMS und ERP System.</t>
  </si>
  <si>
    <t>TA-011</t>
  </si>
  <si>
    <t>ERP Status und Ereignisse</t>
  </si>
  <si>
    <t>Übermittlung von Statusänderungen und Prozessereignissen aus dem WMS an das ERP System zur Sicherstellung einer durchgängigen Prozesstransparenz.</t>
  </si>
  <si>
    <t>TA-012</t>
  </si>
  <si>
    <t>ERP und CRM</t>
  </si>
  <si>
    <t>Anbindung an ERP- oder CRM-Systeme für den Austausch von Belegen und Stammdaten.</t>
  </si>
  <si>
    <t>TA-013</t>
  </si>
  <si>
    <t>Echtzeit Buchungen</t>
  </si>
  <si>
    <t>Echtzeit-Buchungen direkt aus Scanvorgängen, z.B. im Wareneingang oder bei der Kommissionierung.</t>
  </si>
  <si>
    <t>TA-014</t>
  </si>
  <si>
    <t>Etikettendruck und Labelsoftware</t>
  </si>
  <si>
    <t>Anbindung externer Etikettiersoftware und Etikettendrucksysteme (z.B. NiceLabel, BarTender, Versandlabel-Drucker) für Artikel-, Ladeeinheiten- oder Platzlabels.</t>
  </si>
  <si>
    <t>TA-015</t>
  </si>
  <si>
    <t>FTS und AMR</t>
  </si>
  <si>
    <t>Schnittstellen zu fahrerlosen Transportsystemen oder autonomen mobilen Robotern (z.B. FTS/AGV, AMR, Routenzüge).</t>
  </si>
  <si>
    <t>TA-016</t>
  </si>
  <si>
    <t>Fördertechnik</t>
  </si>
  <si>
    <t>Integration von Fördertechnik oder Regalbediengeräten (z.B. Förderbänder, Sorter, RBG) mit Rückmeldung der Materialflüsse.</t>
  </si>
  <si>
    <t>TA-017</t>
  </si>
  <si>
    <t>MES Integration</t>
  </si>
  <si>
    <t>Integration mit Manufacturing-Execution-Systemen für Produktions- und Lagerabgleich.</t>
  </si>
  <si>
    <t>TA-018</t>
  </si>
  <si>
    <t>TA-019</t>
  </si>
  <si>
    <t>Native und Partner Integrationen</t>
  </si>
  <si>
    <t>Bereitstellung nativer Integrationen für verbreitete Systeme (z.B. Shopify, Xentral, DATEV) sowie Erweiterbarkeit über Partner- oder Custom-Konnektoren.</t>
  </si>
  <si>
    <t>TA-020</t>
  </si>
  <si>
    <t>OMS und DOM Integration</t>
  </si>
  <si>
    <t>Integration mit Order-Management- oder Distributed-Order-Management-Systemen.</t>
  </si>
  <si>
    <t>TA-021</t>
  </si>
  <si>
    <t>Portale</t>
  </si>
  <si>
    <t>Bereitstellung von Informationen für Kunden- oder Lieferantenportale.</t>
  </si>
  <si>
    <t>TA-022</t>
  </si>
  <si>
    <t>RF Terminals</t>
  </si>
  <si>
    <t>Anbindung von Funkterminals oder MDE-Geräten zur online-gestützten Datenerfassung.</t>
  </si>
  <si>
    <t>TA-023</t>
  </si>
  <si>
    <t>RFID Geräte</t>
  </si>
  <si>
    <t>Anbindung von RFID-Lesegeräten zur automatischen Identifikation von Waren oder Ladungsträgern.</t>
  </si>
  <si>
    <t>TA-024</t>
  </si>
  <si>
    <t>Shuttle Systeme</t>
  </si>
  <si>
    <t>Integration von Shuttle-Lagersystemen zur automatisierten Ein- oder Auslagerung.</t>
  </si>
  <si>
    <t>TA-025</t>
  </si>
  <si>
    <t>Standard Schnittstellenarten</t>
  </si>
  <si>
    <t>Unterstützung gängiger Integrationsarten wie REST-API, SOAP-Webservice, Datei-Import/Export (z.B. CSV, XML, JSON) oder Datenbankanbindung.</t>
  </si>
  <si>
    <t>TA-026</t>
  </si>
  <si>
    <t>Transport Management Integration</t>
  </si>
  <si>
    <t>Option zur Integration mit Transport-Management-Systemen z.B. zur Übergabe von Touren, Sendungen oder Zeitfenstern.</t>
  </si>
  <si>
    <t>TA-027</t>
  </si>
  <si>
    <t>Verfügbarkeitsinformationen Webshop</t>
  </si>
  <si>
    <t>Bereitstellung von Bestands- und Statusinformationen (z.B. Verfügbarkeit, Lieferstatus, Trackinglink) an Webshops oder Marktplätze.</t>
  </si>
  <si>
    <t>TA-028</t>
  </si>
  <si>
    <t>Versanddienstleister</t>
  </si>
  <si>
    <t>Anbindung von Speditionen, Paketdiensten oder Multi-Carrier-Lösungen (z.B. DHL, DPD, UPS, GLS, KEP-Portale).</t>
  </si>
  <si>
    <t>TA-029</t>
  </si>
  <si>
    <t>Verschieberegale</t>
  </si>
  <si>
    <t>Integration von mobilen Regalsystemen (z.B. Movirack) in die Lagersteuerung.</t>
  </si>
  <si>
    <t>TA-030</t>
  </si>
  <si>
    <t>Vertikale Lagersysteme</t>
  </si>
  <si>
    <t>Integration von Vertikalliften oder Karussellsystemen in die Lagerprozesse.</t>
  </si>
  <si>
    <t>TA-031</t>
  </si>
  <si>
    <t>WMS WCS Kopplung</t>
  </si>
  <si>
    <t>Kopplung an Materialfluss- oder Steuerungssysteme (WCS/MFS) über definierte Schnittstellen.</t>
  </si>
  <si>
    <t>TA-032</t>
  </si>
  <si>
    <t>Webshop Integration</t>
  </si>
  <si>
    <t>Integration mit eigenen Webshops oder B2B-Portalen (z.B. Shopify, Shopware, Magento) zur Übergabe von Bestellungen, Beständen oder Trackinginformationen.</t>
  </si>
  <si>
    <t>TA-033</t>
  </si>
  <si>
    <t>Technik</t>
  </si>
  <si>
    <t>Betriebsmodell</t>
  </si>
  <si>
    <t>Verfügbarkeit in gewünschten Betriebsmodellen wie On-Premise, Cloud oder Hybrid.</t>
  </si>
  <si>
    <t>TA-034</t>
  </si>
  <si>
    <t>Cloud Synchronisation</t>
  </si>
  <si>
    <t>Automatische Synchronisation von Inhalten und Metadaten in der Cloud.</t>
  </si>
  <si>
    <t>TA-035</t>
  </si>
  <si>
    <t>Datenexport</t>
  </si>
  <si>
    <t>Export von Dokumenten, Metadaten sowie Stamm- und Bewegungsdaten in standardisierten Formaten (z.B. CSV, XML) zur Systemmigration.</t>
  </si>
  <si>
    <t>TA-036</t>
  </si>
  <si>
    <t>Microservices Architektur</t>
  </si>
  <si>
    <t>Option für eine cloud-native Microservices-Architektur mit kontinuierlichen Updates und hoher Skalierbarkeit.</t>
  </si>
  <si>
    <t>TA-037</t>
  </si>
  <si>
    <t>Mobile Nutzung</t>
  </si>
  <si>
    <t>Sicherer Zugriff über mobile Endgeräte wie Smartphone oder Tablet.</t>
  </si>
  <si>
    <t>TA-038</t>
  </si>
  <si>
    <t>Performance</t>
  </si>
  <si>
    <t>Antwortzeiten bei typischen Vorgängen gemäß vereinbarten Service-Levels.</t>
  </si>
  <si>
    <t>TA-039</t>
  </si>
  <si>
    <t>SaaS Bereitstellung</t>
  </si>
  <si>
    <t>Bereitstellung als nutzungsfertige SaaS-Lösung ohne lokale Installation.</t>
  </si>
  <si>
    <t>TA-040</t>
  </si>
  <si>
    <t>Skalierbarkeit</t>
  </si>
  <si>
    <t>Skalierung mit wachsender Nutzerzahl und Daten- bzw. Dokumentenmenge.</t>
  </si>
  <si>
    <t>TA-041</t>
  </si>
  <si>
    <t>Mechanisierung und Automatisierung</t>
  </si>
  <si>
    <t>Integration Materialflusstechnik</t>
  </si>
  <si>
    <t>Anbindung und Steuerung von Lagermechanisierung und Materialflusstechnik im Gesamtsystem.</t>
  </si>
  <si>
    <t>TA-042</t>
  </si>
  <si>
    <t>Statusrückmeldungen</t>
  </si>
  <si>
    <t>Statusrückmeldungen automatisierter Komponenten zur Transparenz über Fortschritt und Auslastung.</t>
  </si>
  <si>
    <t>TA-043</t>
  </si>
  <si>
    <t>Zentrale Steuerung</t>
  </si>
  <si>
    <t>Zentrale Koordination automatisierter und manueller Prozesse.</t>
  </si>
  <si>
    <t>TA-044</t>
  </si>
  <si>
    <t>Voice und Bedienkonzepte</t>
  </si>
  <si>
    <t>Integrierte Voice Anwendung</t>
  </si>
  <si>
    <t>Option zum Einsatz einer integrierten Voice-Lösung für Aufgaben in Echtzeit.</t>
  </si>
  <si>
    <t>TA-045</t>
  </si>
  <si>
    <t>Multidevice Unterstützung</t>
  </si>
  <si>
    <t>Unterstützung marktüblicher mobiler Endgeräte für Voice- oder andere Bedienkonzepte.</t>
  </si>
  <si>
    <t>TA-046</t>
  </si>
  <si>
    <t>Visualisierung und Monitoring</t>
  </si>
  <si>
    <t>3D Lagerdarstellung</t>
  </si>
  <si>
    <t>Option für eine 3D-Darstellung des Lagers zur Visualisierung von Bereichen und Materialflüssen.</t>
  </si>
  <si>
    <t>TA-047</t>
  </si>
  <si>
    <t>Business Intelligence und Dashboards</t>
  </si>
  <si>
    <t>BI-Dashboards und Auswertungen zur Analyse von Lagerkennzahlen, Trends oder Auffälligkeiten.</t>
  </si>
  <si>
    <t>TA-048</t>
  </si>
  <si>
    <t>Leitstand und Dashboards</t>
  </si>
  <si>
    <t>Leitstandfunktionen und Dashboards für Echtzeitübersicht über Aufträge und Ressourcen.</t>
  </si>
  <si>
    <t>TA-049</t>
  </si>
  <si>
    <t>Innovation</t>
  </si>
  <si>
    <t>Chatbasierter Assistent</t>
  </si>
  <si>
    <t>Chatbasierter Assistent zur Abfrage von Lagerdaten oder Kennzahlen in natürlicher Sprache.</t>
  </si>
  <si>
    <t>TA-050</t>
  </si>
  <si>
    <t>Intelligente Formularerkennung</t>
  </si>
  <si>
    <t>Erkennung von Formularen mit Vorbefüllung von Feldern.</t>
  </si>
  <si>
    <t>TA-051</t>
  </si>
  <si>
    <t>KI Datenextraktion</t>
  </si>
  <si>
    <t>KI-gestützte Extraktion relevanter Daten aus Dokumenten.</t>
  </si>
  <si>
    <t>TA-052</t>
  </si>
  <si>
    <t>KI Entscheidungsunterstützung</t>
  </si>
  <si>
    <t>KI-basierte Vorschläge und Optimierungen zur Entscheidungsunterstützung.</t>
  </si>
  <si>
    <t>TA-053</t>
  </si>
  <si>
    <t>KI Funktionen</t>
  </si>
  <si>
    <t>Einsatz von KI-Funktionen wie automatische Klassifizierung, Vorschläge oder Inhaltszusammenfassungen.</t>
  </si>
  <si>
    <t>TA-054</t>
  </si>
  <si>
    <t>KI Prognosen</t>
  </si>
  <si>
    <t>KI-gestützte Prognosen für Nachfrage, Bestände oder Auslastung.</t>
  </si>
  <si>
    <t>06 · Nicht-funktionale Anforderungen</t>
  </si>
  <si>
    <t>Anforderungen an Sicherheit, Skalierbarkeit, Benutzerfreundlichkeit, Qualität, Recht und Compliance sowie Prozesseffizienz. Priorität und Erfüllung je Anforderung ausfüllen.</t>
  </si>
  <si>
    <t>Sicherheit</t>
  </si>
  <si>
    <t>Authentifizierung</t>
  </si>
  <si>
    <t>Unterstützung moderner Authentifizierungsverfahren wie Single Sign On oder Mehr-Faktor-Authentifizierung.</t>
  </si>
  <si>
    <t>SSO über SAML 2.0 und Azure AD, MFA optional aktivierbar.</t>
  </si>
  <si>
    <t>MFA im Standard, SSO gegen Aufpreis.</t>
  </si>
  <si>
    <t>Nur MFA, kein SSO verfügbar.</t>
  </si>
  <si>
    <t>NF-001</t>
  </si>
  <si>
    <t>API Sicherheit</t>
  </si>
  <si>
    <t>Absicherung von Schnittstellenzugriffen über sichere Protokolle, starke Authentifizierung und Rollenmodell inkl. Protokollierung.</t>
  </si>
  <si>
    <t>NF-002</t>
  </si>
  <si>
    <t>NF-003</t>
  </si>
  <si>
    <t>Backup und Recovery</t>
  </si>
  <si>
    <t>Backup- und Wiederherstellungsfunktionen für alle relevanten Daten.</t>
  </si>
  <si>
    <t>NF-004</t>
  </si>
  <si>
    <t>ISO Zertifizierung</t>
  </si>
  <si>
    <t>Nutzung von Infrastrukturen mit Sicherheitszertifizierungen wie ISO 27001.</t>
  </si>
  <si>
    <t>NF-005</t>
  </si>
  <si>
    <t>Mandantentrennung</t>
  </si>
  <si>
    <t>Logische Trennung von Mandanten im Mehrmandantenbetrieb.</t>
  </si>
  <si>
    <t>NF-006</t>
  </si>
  <si>
    <t>Rechenzentrum Deutschland</t>
  </si>
  <si>
    <t>Option für Datenhaltung in Rechenzentren in Deutschland bzw. der EU.</t>
  </si>
  <si>
    <t>NF-007</t>
  </si>
  <si>
    <t>Rollen und Rechte</t>
  </si>
  <si>
    <t>Feingranulares Rollen- und Rechtemodell für Benutzer und Gruppen.</t>
  </si>
  <si>
    <t>NF-008</t>
  </si>
  <si>
    <t>Verschlüsselung</t>
  </si>
  <si>
    <t>Verschlüsselung von Dokumenten und Metadaten bei Übertragung und Speicherung.</t>
  </si>
  <si>
    <t>NF-009</t>
  </si>
  <si>
    <t>Skalierung und Multi Site</t>
  </si>
  <si>
    <t>Mandantenfähigkeit</t>
  </si>
  <si>
    <t>Logische Trennung verschiedener Mandanten, Kunden oder Gesellschaften im System.</t>
  </si>
  <si>
    <t>NF-010</t>
  </si>
  <si>
    <t>Multi Warehouse Fähigkeit</t>
  </si>
  <si>
    <t>Abbildung mehrerer Lagerstandorte und unterschiedlicher Lagerstrukturen in einer Lösung.</t>
  </si>
  <si>
    <t>NF-011</t>
  </si>
  <si>
    <t>Benutzerfreundlichkeit</t>
  </si>
  <si>
    <t>Mehrsprachigkeit</t>
  </si>
  <si>
    <t>Option für eine mehrsprachige Benutzeroberfläche.</t>
  </si>
  <si>
    <t>NF-012</t>
  </si>
  <si>
    <t>Usability</t>
  </si>
  <si>
    <t>Webbasierte Benutzeroberfläche für alle Kernfunktionen.</t>
  </si>
  <si>
    <t>NF-013</t>
  </si>
  <si>
    <t>Qualität und Compliance</t>
  </si>
  <si>
    <t>Chargen und Seriennummern</t>
  </si>
  <si>
    <t>Verwaltung von Chargen- oder Seriennummern über alle Lagerprozesse.</t>
  </si>
  <si>
    <t>NF-014</t>
  </si>
  <si>
    <t>Lademittelverwaltung</t>
  </si>
  <si>
    <t>Verwaltung von Paletten, Gitterboxen oder anderen Lademitteln.</t>
  </si>
  <si>
    <t>NF-015</t>
  </si>
  <si>
    <t>MHD Steuerung</t>
  </si>
  <si>
    <t>Steuerung nach Mindesthaltbarkeitsdatum, z.B. FEFO-Prinzip.</t>
  </si>
  <si>
    <t>NF-016</t>
  </si>
  <si>
    <t>Qualitätsprüfungen</t>
  </si>
  <si>
    <t>Steuerung und Dokumentation von Qualitätsprüfungen im Wareneingang oder Lager.</t>
  </si>
  <si>
    <t>NF-017</t>
  </si>
  <si>
    <t>Qualität und Fehler</t>
  </si>
  <si>
    <t>Fehlerreduktion</t>
  </si>
  <si>
    <t>Unterstützung belegloser, scannerbasierter Prozesse zur Verringerung von Erfassungsfehlern.</t>
  </si>
  <si>
    <t>NF-018</t>
  </si>
  <si>
    <t>Recht und Compliance</t>
  </si>
  <si>
    <t>Aktivitätsprotokoll</t>
  </si>
  <si>
    <t>Automatisches Protokoll von Bearbeitungen und Statusänderungen.</t>
  </si>
  <si>
    <t>NF-019</t>
  </si>
  <si>
    <t>Audit Trail</t>
  </si>
  <si>
    <t>Protokollierung relevanter Aktionen auf Dokumenten und Daten mit Auswertungsmöglichkeiten.</t>
  </si>
  <si>
    <t>NF-020</t>
  </si>
  <si>
    <t>Aufbewahrungsfristen</t>
  </si>
  <si>
    <t>Konfigurierbare Aufbewahrungsfristen und Löschregeln für unterschiedliche Dokumententypen.</t>
  </si>
  <si>
    <t>NF-021</t>
  </si>
  <si>
    <t>DSGVO Auftragsverarbeitung</t>
  </si>
  <si>
    <t>Unterstützung einer datenschutzkonformen Auftragsverarbeitung inkl. TOM-Nachweis und Verarbeitungsdokumentation.</t>
  </si>
  <si>
    <t>NF-022</t>
  </si>
  <si>
    <t>DSGVO Betroffenenrechte</t>
  </si>
  <si>
    <t>Unterstützung von Betroffenenrechten wie Auskunft, Berichtigung, Löschung oder Datenübertragbarkeit.</t>
  </si>
  <si>
    <t>NF-023</t>
  </si>
  <si>
    <t>DSGVO Grundanforderungen</t>
  </si>
  <si>
    <t>DSGVO-konforme Verarbeitung personenbezogener Daten inkl. Löschkonzept und Datenminimierung.</t>
  </si>
  <si>
    <t>NF-024</t>
  </si>
  <si>
    <t>GoBD</t>
  </si>
  <si>
    <t>GoBD-konforme Aufbewahrung und Nachvollziehbarkeit steuerrelevanter Dokumente.</t>
  </si>
  <si>
    <t>NF-025</t>
  </si>
  <si>
    <t>Revisionssicherheit</t>
  </si>
  <si>
    <t>Revisionssichere Archivierung mit unveränderbarer Speicherung und Audit Trail.</t>
  </si>
  <si>
    <t>NF-026</t>
  </si>
  <si>
    <t>Zertifizierungen</t>
  </si>
  <si>
    <t>Nachweis relevanter Zertifizierungen wie GoBD-Testat oder Sicherheitszertifikate.</t>
  </si>
  <si>
    <t>NF-027</t>
  </si>
  <si>
    <t>Reporting und Compliance</t>
  </si>
  <si>
    <t>KPI und Auswertungen</t>
  </si>
  <si>
    <t>Kennzahlen und Auswertungen zu Durchsatz, Produktivität, Fehlerquoten oder Serviceleveln.</t>
  </si>
  <si>
    <t>NF-028</t>
  </si>
  <si>
    <t>Tracking und Tracing</t>
  </si>
  <si>
    <t>Tracking und Tracing von Warenbewegungen, z.B. für gesetzliche Vorgaben.</t>
  </si>
  <si>
    <t>NF-029</t>
  </si>
  <si>
    <t>Lean Warehousing und Effizienz</t>
  </si>
  <si>
    <t>Management by Exception</t>
  </si>
  <si>
    <t>Unterstützung eines Management-by-Exception-Ansatzes mit Alerts und Dashboards bei Abweichungen.</t>
  </si>
  <si>
    <t>NF-030</t>
  </si>
  <si>
    <t>Vermeidung von Verschwendung</t>
  </si>
  <si>
    <t>Steuerung der Prozesse zur Reduzierung von Wartezeiten, Doppelwegen oder unnötigen Bewegungen.</t>
  </si>
  <si>
    <t>NF-031</t>
  </si>
  <si>
    <t>Organisation</t>
  </si>
  <si>
    <t>Change Management</t>
  </si>
  <si>
    <t>Unterstützung von Veränderungen durch hohe Konfigurierbarkeit oder Piloteinführungen.</t>
  </si>
  <si>
    <t>NF-032</t>
  </si>
  <si>
    <t>Governance</t>
  </si>
  <si>
    <t>Abbildung von Rollen, Verantwortlichkeiten und Nutzungsrichtlinien im System.</t>
  </si>
  <si>
    <t>NF-033</t>
  </si>
  <si>
    <t>Reporting</t>
  </si>
  <si>
    <t>Auswertungen zu Nutzung, Durchlaufzeiten oder Archivbeständen.</t>
  </si>
  <si>
    <t>NF-034</t>
  </si>
  <si>
    <t>Schulung</t>
  </si>
  <si>
    <t>Hilfen wie Online-Hilfe, Assistenten oder Tutorials zur Unterstützung von Schulung und Onboarding.</t>
  </si>
  <si>
    <t>NF-035</t>
  </si>
  <si>
    <t>Support und Einführung</t>
  </si>
  <si>
    <t>Unterstützung bei Einführung, Konfiguration oder Betrieb durch den Anbieter.</t>
  </si>
  <si>
    <t>NF-036</t>
  </si>
  <si>
    <t>Workflows und Prozesse</t>
  </si>
  <si>
    <t>Aufgaben und Erinnerungen</t>
  </si>
  <si>
    <t>Erstellung und Zuweisung von Aufgaben mit automatischen Erinnerungen.</t>
  </si>
  <si>
    <t>NF-037</t>
  </si>
  <si>
    <t>Aufgabenmanagement</t>
  </si>
  <si>
    <t>Verwaltung von Aufgaben, Fristen und Eskalationen für Beteiligte.</t>
  </si>
  <si>
    <t>07 · Projektorganisation und Zeitplan</t>
  </si>
  <si>
    <t>Projektteam mit Rollen und Verantwortlichkeiten sowie geplante Meilensteine des Auswahl- und Einführungsprozesses.</t>
  </si>
  <si>
    <t>Projektteam</t>
  </si>
  <si>
    <t>Rolle</t>
  </si>
  <si>
    <t>Name</t>
  </si>
  <si>
    <t>Verantwortlichkeit</t>
  </si>
  <si>
    <t>Zeitanteil</t>
  </si>
  <si>
    <t>Projektleiter (Auftraggeber)</t>
  </si>
  <si>
    <t>Gesamtverantwortung für das Auswahl- und Einführungsprojekt</t>
  </si>
  <si>
    <t>Fachbereichsverantwortlicher Logistik</t>
  </si>
  <si>
    <t>Fachliche Anforderungen, Prozesswissen, Abnahme der Fachkonzepte</t>
  </si>
  <si>
    <t>IT-Verantwortlicher</t>
  </si>
  <si>
    <t>Technische Anforderungen, Schnittstellen, Systemintegration, IT-Sicherheit</t>
  </si>
  <si>
    <t>Key User Wareneingang</t>
  </si>
  <si>
    <t>Fachliche Detailanforderungen und Tests im Bereich Wareneingang und Einlagerung</t>
  </si>
  <si>
    <t>Key User Kommissionierung / Versand</t>
  </si>
  <si>
    <t>Fachliche Detailanforderungen und Tests im Bereich Kommissionierung und Versand</t>
  </si>
  <si>
    <t>Geschäftsführung / Sponsor</t>
  </si>
  <si>
    <t>Budgetfreigabe, Eskalationsinstanz, strategische Entscheidungen</t>
  </si>
  <si>
    <t>Externer Berater (optional)</t>
  </si>
  <si>
    <t>Methodische Begleitung, Marktkenntnis, Moderation der Anbieterauswahl</t>
  </si>
  <si>
    <t>Zeitplan und Meilensteine</t>
  </si>
  <si>
    <t>Meilenstein</t>
  </si>
  <si>
    <t>Geplantes Datum</t>
  </si>
  <si>
    <t>Verantwortlich</t>
  </si>
  <si>
    <t>Status</t>
  </si>
  <si>
    <t>Lastenheft Fertigstellung</t>
  </si>
  <si>
    <t>Versand an Anbieter</t>
  </si>
  <si>
    <t>Rückfragefrist Anbieter</t>
  </si>
  <si>
    <t>Angebotsfrist</t>
  </si>
  <si>
    <t>Angebotsauswertung</t>
  </si>
  <si>
    <t>Anbieterpräsentationen</t>
  </si>
  <si>
    <t>Referenzbesuche</t>
  </si>
  <si>
    <t>Entscheidung und Vergabe</t>
  </si>
  <si>
    <t>Vertragsunterschrift</t>
  </si>
  <si>
    <t>Kick-off</t>
  </si>
  <si>
    <t>Konzept- und Feinspezifikation</t>
  </si>
  <si>
    <t>Systemkonfiguration</t>
  </si>
  <si>
    <t>Schnittstellenentwicklung</t>
  </si>
  <si>
    <t>Testphase</t>
  </si>
  <si>
    <t>Go-Live</t>
  </si>
  <si>
    <t>Ende Hypercare-Phase</t>
  </si>
  <si>
    <t>08 · Bewertungskriterien</t>
  </si>
  <si>
    <t>Erläuterung des Bewertungsmodells und Konfiguration der Kapitelgewichtung. Die Gewichtungen in der gelben Spalte können Sie an Ihre eigenen Prioritäten anpassen, sie müssen in Summe 100 % ergeben.</t>
  </si>
  <si>
    <t>Prioritätsstufen je Anforderung</t>
  </si>
  <si>
    <t>Bedeutung</t>
  </si>
  <si>
    <t>0 (Ausschluss)</t>
  </si>
  <si>
    <t>Zwingend zu erfüllendes Kriterium. Wird es mit „Nein“ beantwortet, gilt der Anbieter für dieses Kriterium als disqualifiziert, unabhängig vom Gesamt-Score.</t>
  </si>
  <si>
    <t>3</t>
  </si>
  <si>
    <t>Wichtiges, aber nicht ausschließendes Kriterium mit hoher Gewichtung in der Punkteberechnung.</t>
  </si>
  <si>
    <t>1</t>
  </si>
  <si>
    <t>Wünschenswertes Kriterium mit einfacher Gewichtung, das den Score positiv beeinflusst, aber keine Mindestanforderung darstellt.</t>
  </si>
  <si>
    <t>Erfüllungsgrade je Antwort</t>
  </si>
  <si>
    <t>1,0</t>
  </si>
  <si>
    <t>Anforderung wird vollständig im Standardsystem erfüllt.</t>
  </si>
  <si>
    <t>0,5</t>
  </si>
  <si>
    <t>Anforderung wird nur teilweise, mit Einschränkungen oder erst durch Zusatzaufwand erfüllt.</t>
  </si>
  <si>
    <t>0,0</t>
  </si>
  <si>
    <t>Anforderung wird nicht erfüllt und ist auch nicht geplant.</t>
  </si>
  <si>
    <t>ausgeschlossen</t>
  </si>
  <si>
    <t>Anforderung ist für den Anbieter nicht anwendbar und wird aus der Bewertung herausgerechnet (weder Zähler noch Nenner).</t>
  </si>
  <si>
    <t>Formel je Anforderung</t>
  </si>
  <si>
    <t>Punkte je Anforderung = Gewichtung (aus Priorität) x Faktor (aus Erfüllung). Die Summe je Kapitel ergibt die erreichten Punkte, ins Verhältnis gesetzt zu den maximal erreichbaren Punkten den Erfüllungsgrad des Kapitels in Prozent.</t>
  </si>
  <si>
    <t>Gewichtung der Bewertungsdimensionen</t>
  </si>
  <si>
    <t>Dimension</t>
  </si>
  <si>
    <t>Quelle</t>
  </si>
  <si>
    <t>Funktionale Anforderungen</t>
  </si>
  <si>
    <t>Sheet 04, Erfüllungsgrad</t>
  </si>
  <si>
    <t>Technische Anforderungen und Schnittstellen</t>
  </si>
  <si>
    <t>Sheet 05, Erfüllungsgrad</t>
  </si>
  <si>
    <t>Nicht-funktionale Anforderungen</t>
  </si>
  <si>
    <t>Sheet 06, Erfüllungsgrad</t>
  </si>
  <si>
    <t>Formale und kommerzielle Angaben</t>
  </si>
  <si>
    <t>Sheet 09, Erfüllungsquote</t>
  </si>
  <si>
    <t>Summe (muss 100 % ergeben)</t>
  </si>
  <si>
    <t>09 · Formale Angaben</t>
  </si>
  <si>
    <t>Formale, vertragliche und kommerzielle Anforderungen an das Angebot sowie Kostenvergleich der Anbieter.</t>
  </si>
  <si>
    <t>Formale und vertragliche Kriterien</t>
  </si>
  <si>
    <t>Kriterium</t>
  </si>
  <si>
    <t>Beschreibung</t>
  </si>
  <si>
    <t>Anbieter A</t>
  </si>
  <si>
    <t>Anbieter B</t>
  </si>
  <si>
    <t>Anbieter C</t>
  </si>
  <si>
    <t>Kommentar</t>
  </si>
  <si>
    <t>Vollständiges Angebot</t>
  </si>
  <si>
    <t>Angebot folgt der Gliederung dieses Lastenhefts und beantwortet alle Kapitel.</t>
  </si>
  <si>
    <t>Referenzkunden</t>
  </si>
  <si>
    <t>Mindestens drei Referenzkunden aus vergleichbarer Branche oder Betriebsgröße.</t>
  </si>
  <si>
    <t>Wirtschaftliche Stabilität</t>
  </si>
  <si>
    <t>Nachweis wirtschaftlicher Stabilität, z. B. Bonitätsauskunft oder Jahresabschluss.</t>
  </si>
  <si>
    <t>Implementierungs- und Projektplan</t>
  </si>
  <si>
    <t>Detaillierter Projektplan mit Meilensteinen, Aufwänden und Verantwortlichkeiten.</t>
  </si>
  <si>
    <t>Transparentes Preismodell</t>
  </si>
  <si>
    <t>Lizenz-, Implementierungs-, Wartungs- und Schulungskosten sind vollständig und nachvollziehbar ausgewiesen.</t>
  </si>
  <si>
    <t>Service Level Agreement</t>
  </si>
  <si>
    <t>SLA mit definierten Reaktions- und Wiederherstellungszeiten liegt vor.</t>
  </si>
  <si>
    <t>Rechenzentrum und Hosting</t>
  </si>
  <si>
    <t>Angaben zum Hosting-Standort und zur Betriebsart (On-Premise, Cloud, Hybrid).</t>
  </si>
  <si>
    <t>Datenschutz und AVV</t>
  </si>
  <si>
    <t>Auftragsverarbeitungsvertrag nach DSGVO liegt vor oder wird bereitgestellt.</t>
  </si>
  <si>
    <t>Schulungskonzept</t>
  </si>
  <si>
    <t>Konzept für Anwenderschulungen, Dokumentation und Know-how-Transfer liegt vor.</t>
  </si>
  <si>
    <t>Supportmodell</t>
  </si>
  <si>
    <t>Supportzeiten, Eskalationsstufen und Erreichbarkeit sind definiert.</t>
  </si>
  <si>
    <t>Kündigungsfristen und Exit</t>
  </si>
  <si>
    <t>Vertragslaufzeit, Kündigungsfristen und Exit-Strategie inkl. Datenmigration sind geregelt.</t>
  </si>
  <si>
    <t>Produkt-Roadmap</t>
  </si>
  <si>
    <t>Roadmap zur Produktentwicklung für die kommenden 24 Monate liegt vor.</t>
  </si>
  <si>
    <t>Nachweis relevanter Zertifizierungen, z. B. ISO 27001 oder branchenspezifische Standards.</t>
  </si>
  <si>
    <t>Eigentum an Konfiguration und Daten</t>
  </si>
  <si>
    <t>Eigentumsverhältnisse an individueller Konfiguration und Kundendaten sind vertraglich geklärt.</t>
  </si>
  <si>
    <t>Vertragslaufzeit und Verlängerung</t>
  </si>
  <si>
    <t>Regelungen zu Mindestlaufzeit und Verlängerungsoptionen liegen vor.</t>
  </si>
  <si>
    <t>Erfüllungsquote (Ja voll, Teilweise halb gewichtet)</t>
  </si>
  <si>
    <t>Kostenvergleich</t>
  </si>
  <si>
    <t>Kostenposition</t>
  </si>
  <si>
    <t>Einheit</t>
  </si>
  <si>
    <t>Einmalige Lizenzkosten</t>
  </si>
  <si>
    <t>EUR einmalig</t>
  </si>
  <si>
    <t>Implementierungskosten (Beratung, Rollout)</t>
  </si>
  <si>
    <t>Schnittstellenentwicklung (einmalig)</t>
  </si>
  <si>
    <t>Schulungskosten (einmalig)</t>
  </si>
  <si>
    <t>Sonstige einmalige Kosten</t>
  </si>
  <si>
    <t>Kosten pro Nutzer und Monat (SaaS/Lizenz laufend)</t>
  </si>
  <si>
    <t>EUR / Nutzer / Monat</t>
  </si>
  <si>
    <t>Anzahl Nutzer bzw. Lizenzen</t>
  </si>
  <si>
    <t>Anzahl</t>
  </si>
  <si>
    <t>Wartung und Support pro Jahr</t>
  </si>
  <si>
    <t>Sonstige laufende Kosten pro Jahr</t>
  </si>
  <si>
    <t>Laufende Lizenzkosten pro Jahr (berechnet)</t>
  </si>
  <si>
    <t>Gesamtkosten Jahr 1</t>
  </si>
  <si>
    <t>Laufende Kosten p. a. ab Jahr 2</t>
  </si>
  <si>
    <t>Anbieter-Vergleich: Gesamt-Dashboard</t>
  </si>
  <si>
    <t>Aggregiert automatisch die Ergebnisse aus den Kapiteln 04 bis 09. Bitte nur die Anbieternamen (gelb) eintragen, alle übrigen Zellen sind Formeln.</t>
  </si>
  <si>
    <t>Anbieternamen</t>
  </si>
  <si>
    <t>Ergebnis je Bewertungsdimension</t>
  </si>
  <si>
    <t>Bewertungsdimension</t>
  </si>
  <si>
    <t>Erf.-grad A</t>
  </si>
  <si>
    <t>Erf.-grad B</t>
  </si>
  <si>
    <t>Erf.-grad C</t>
  </si>
  <si>
    <t>Beitrag A</t>
  </si>
  <si>
    <t>Beitrag B</t>
  </si>
  <si>
    <t>Beitrag C</t>
  </si>
  <si>
    <t>Funktionale Anforderungen (Kap. 04)</t>
  </si>
  <si>
    <t>Technische Anforderungen (Kap. 05)</t>
  </si>
  <si>
    <t>Nicht-funktionale Anforderungen (Kap. 06)</t>
  </si>
  <si>
    <t>Formale und kommerzielle Angaben (Kap. 09)</t>
  </si>
  <si>
    <t>Gesamt-Score (gewichtet)</t>
  </si>
  <si>
    <t>K.O.-Kriterien und Zulassungsstatus</t>
  </si>
  <si>
    <t>Nicht erfüllte K.O.-Kriterien (gesamt, alle Kapitel)</t>
  </si>
  <si>
    <t>Gesamtzahl K.O.-Kriterien im Lastenheft</t>
  </si>
  <si>
    <t>Zulassungsstatus</t>
  </si>
  <si>
    <t>Kosten-Rang Jahr 1 (1 = günstigstes Angebot)</t>
  </si>
  <si>
    <t>Gesamtergebnis und Empfehlung</t>
  </si>
  <si>
    <t>Empfehlung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</si>
</sst>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,##0&quot; €&quot;"/>
    <numFmt numFmtId="166" formatCode="0.0\x"/>
    <numFmt numFmtId="167" formatCode="#,##0.0"/>
    <numFmt numFmtId="168" formatCode="0.0%"/>
  </numFmts>
  <fonts count="21" x14ac:knownFonts="1">
    <font>
      <sz val="11"/>
      <color theme="1"/>
      <name val="Calibri"/>
      <family val="2"/>
      <charset val="1"/>
    </font>
    <font>
      <b/>
      <sz val="10.5"/>
      <color rgb="FF000000"/>
      <name val="Arial"/>
      <family val="2"/>
    </font>
    <font>
      <sz val="10.5"/>
      <color rgb="FF000000"/>
      <name val="Arial"/>
      <family val="2"/>
    </font>
    <font>
      <b/>
      <sz val="18"/>
      <color rgb="FFFFFFFF"/>
      <name val="Arial"/>
      <family val="2"/>
    </font>
    <font>
      <b/>
      <sz val="12"/>
      <color rgb="FFFFFFFF"/>
      <name val="Arial"/>
      <family val="2"/>
    </font>
    <font>
      <b/>
      <sz val="10.5"/>
      <color rgb="FF1F3864"/>
      <name val="Arial"/>
      <family val="2"/>
    </font>
    <font>
      <b/>
      <sz val="10.5"/>
      <color rgb="FFFFFFFF"/>
      <name val="Arial"/>
      <family val="2"/>
    </font>
    <font>
      <i/>
      <sz val="9.5"/>
      <color rgb="FF808080"/>
      <name val="Arial"/>
      <family val="2"/>
    </font>
    <font>
      <b/>
      <sz val="16"/>
      <color rgb="FFFFFFFF"/>
      <name val="Arial"/>
      <family val="2"/>
    </font>
    <font>
      <i/>
      <sz val="10.5"/>
      <color rgb="FF404040"/>
      <name val="Arial"/>
      <family val="2"/>
    </font>
    <font>
      <sz val="10.5"/>
      <color rgb="FF1F1F1F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i/>
      <sz val="10"/>
      <color rgb="FF59595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.5"/>
      <color rgb="FF9C0006"/>
      <name val="Arial"/>
      <family val="2"/>
    </font>
    <font>
      <i/>
      <sz val="9.5"/>
      <color rgb="FF606060"/>
      <name val="Arial"/>
      <family val="2"/>
    </font>
    <font>
      <b/>
      <sz val="11"/>
      <color rgb="FF000000"/>
      <name val="Arial"/>
      <family val="2"/>
    </font>
    <font>
      <b/>
      <sz val="10.5"/>
      <color rgb="FF1F1F1F"/>
      <name val="Arial"/>
      <family val="2"/>
    </font>
    <font>
      <b/>
      <sz val="9.5"/>
      <color rgb="FFFFFFFF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E5A9C"/>
        <bgColor rgb="FF3B6CB4"/>
      </patternFill>
    </fill>
    <fill>
      <patternFill patternType="solid">
        <fgColor rgb="FFF2F2F2"/>
        <bgColor rgb="FFEAF0FA"/>
      </patternFill>
    </fill>
    <fill>
      <patternFill patternType="solid">
        <fgColor rgb="FFFFF2CC"/>
        <bgColor rgb="FFFBF0DC"/>
      </patternFill>
    </fill>
    <fill>
      <patternFill patternType="solid">
        <fgColor rgb="FFC6E0B4"/>
        <bgColor rgb="FFD9D9D9"/>
      </patternFill>
    </fill>
    <fill>
      <patternFill patternType="solid">
        <fgColor rgb="FFFFE699"/>
        <bgColor rgb="FFFFF2CC"/>
      </patternFill>
    </fill>
    <fill>
      <patternFill patternType="solid">
        <fgColor rgb="FFF8CBAD"/>
        <bgColor rgb="FFFFC7CE"/>
      </patternFill>
    </fill>
    <fill>
      <patternFill patternType="solid">
        <fgColor rgb="FFFFC7CE"/>
        <bgColor rgb="FFF8CBAD"/>
      </patternFill>
    </fill>
    <fill>
      <patternFill patternType="solid">
        <fgColor rgb="FFEAF0FA"/>
        <bgColor rgb="FFF2F2F2"/>
      </patternFill>
    </fill>
    <fill>
      <patternFill patternType="solid">
        <fgColor rgb="FF3B6CB4"/>
        <bgColor rgb="FF2E5A9C"/>
      </patternFill>
    </fill>
    <fill>
      <patternFill patternType="solid">
        <fgColor rgb="FFFBF0DC"/>
        <bgColor rgb="FFFFF2CC"/>
      </patternFill>
    </fill>
    <fill>
      <patternFill patternType="solid">
        <fgColor rgb="FFD9E2F3"/>
        <bgColor rgb="FFD9D9D9"/>
      </patternFill>
    </fill>
  </fills>
  <borders count="5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 wrapText="1" indent="1"/>
    </xf>
    <xf numFmtId="0" fontId="6" fillId="11" borderId="0" xfId="0" applyFont="1" applyFill="1" applyAlignment="1">
      <alignment horizontal="left" vertical="center" wrapText="1" indent="1"/>
    </xf>
    <xf numFmtId="0" fontId="2" fillId="1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3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1" fillId="4" borderId="1" xfId="0" applyFont="1" applyFill="1" applyBorder="1" applyAlignment="1">
      <alignment horizontal="left" vertical="center" wrapText="1" indent="1"/>
    </xf>
    <xf numFmtId="0" fontId="1" fillId="10" borderId="1" xfId="0" applyFont="1" applyFill="1" applyBorder="1" applyAlignment="1">
      <alignment horizontal="left" vertical="center" wrapText="1" indent="1"/>
    </xf>
    <xf numFmtId="0" fontId="6" fillId="11" borderId="1" xfId="0" applyFont="1" applyFill="1" applyBorder="1" applyAlignment="1">
      <alignment horizontal="left" vertical="center" wrapText="1" indent="1"/>
    </xf>
    <xf numFmtId="0" fontId="10" fillId="5" borderId="1" xfId="0" applyFont="1" applyFill="1" applyBorder="1" applyAlignment="1">
      <alignment horizontal="left" vertical="center" wrapText="1" indent="1"/>
    </xf>
    <xf numFmtId="0" fontId="2" fillId="10" borderId="1" xfId="0" applyFont="1" applyFill="1" applyBorder="1" applyAlignment="1">
      <alignment horizontal="left" vertical="center" wrapText="1" indent="1"/>
    </xf>
    <xf numFmtId="3" fontId="10" fillId="5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166" fontId="10" fillId="5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7" fontId="10" fillId="5" borderId="1" xfId="0" applyNumberFormat="1" applyFont="1" applyFill="1" applyBorder="1" applyAlignment="1">
      <alignment horizontal="right" vertical="center" wrapText="1"/>
    </xf>
    <xf numFmtId="49" fontId="10" fillId="5" borderId="1" xfId="0" applyNumberFormat="1" applyFont="1" applyFill="1" applyBorder="1" applyAlignment="1">
      <alignment horizontal="right" vertical="center" wrapText="1"/>
    </xf>
    <xf numFmtId="168" fontId="10" fillId="5" borderId="1" xfId="0" applyNumberFormat="1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left" vertical="top" wrapText="1"/>
    </xf>
    <xf numFmtId="0" fontId="13" fillId="1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top" wrapText="1"/>
    </xf>
    <xf numFmtId="167" fontId="1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10" fillId="5" borderId="1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6" fillId="11" borderId="1" xfId="0" applyFont="1" applyFill="1" applyBorder="1" applyAlignment="1">
      <alignment horizontal="center" vertical="center"/>
    </xf>
    <xf numFmtId="165" fontId="10" fillId="5" borderId="1" xfId="0" applyNumberFormat="1" applyFont="1" applyFill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5" fillId="13" borderId="1" xfId="0" applyNumberFormat="1" applyFont="1" applyFill="1" applyBorder="1" applyAlignment="1">
      <alignment horizontal="righ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center" wrapText="1" indent="1"/>
    </xf>
    <xf numFmtId="0" fontId="2" fillId="12" borderId="1" xfId="0" applyFont="1" applyFill="1" applyBorder="1" applyAlignment="1">
      <alignment horizontal="center" vertical="center" wrapText="1"/>
    </xf>
    <xf numFmtId="0" fontId="0" fillId="12" borderId="1" xfId="0" applyFill="1" applyBorder="1"/>
    <xf numFmtId="168" fontId="5" fillId="1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0" fontId="1" fillId="1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 vertical="center" wrapText="1" indent="1"/>
    </xf>
    <xf numFmtId="0" fontId="10" fillId="5" borderId="2" xfId="0" applyFont="1" applyFill="1" applyBorder="1" applyAlignment="1">
      <alignment horizontal="left" vertical="center" wrapText="1" indent="1"/>
    </xf>
    <xf numFmtId="3" fontId="10" fillId="5" borderId="2" xfId="0" applyNumberFormat="1" applyFont="1" applyFill="1" applyBorder="1" applyAlignment="1">
      <alignment horizontal="left" vertical="center" wrapText="1" indent="1"/>
    </xf>
    <xf numFmtId="164" fontId="10" fillId="5" borderId="2" xfId="0" applyNumberFormat="1" applyFont="1" applyFill="1" applyBorder="1" applyAlignment="1">
      <alignment horizontal="left" vertical="center" wrapText="1" indent="1"/>
    </xf>
    <xf numFmtId="165" fontId="10" fillId="5" borderId="2" xfId="0" applyNumberFormat="1" applyFont="1" applyFill="1" applyBorder="1" applyAlignment="1">
      <alignment horizontal="left" vertical="center" wrapText="1" indent="1"/>
    </xf>
    <xf numFmtId="0" fontId="10" fillId="5" borderId="3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8" fillId="3" borderId="0" xfId="0" applyFont="1" applyFill="1" applyAlignment="1">
      <alignment horizontal="left" vertical="center" indent="1"/>
    </xf>
    <xf numFmtId="0" fontId="8" fillId="11" borderId="0" xfId="0" applyFont="1" applyFill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0" fillId="4" borderId="2" xfId="0" applyFill="1" applyBorder="1"/>
    <xf numFmtId="0" fontId="6" fillId="11" borderId="2" xfId="0" applyFont="1" applyFill="1" applyBorder="1" applyAlignment="1">
      <alignment horizontal="left" vertical="center" wrapText="1" indent="1"/>
    </xf>
    <xf numFmtId="0" fontId="6" fillId="11" borderId="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 indent="1"/>
    </xf>
    <xf numFmtId="0" fontId="0" fillId="0" borderId="1" xfId="0" applyBorder="1"/>
    <xf numFmtId="0" fontId="18" fillId="13" borderId="1" xfId="0" applyFont="1" applyFill="1" applyBorder="1" applyAlignment="1">
      <alignment horizontal="left" vertical="center" wrapText="1" indent="1"/>
    </xf>
    <xf numFmtId="0" fontId="0" fillId="13" borderId="1" xfId="0" applyFill="1" applyBorder="1"/>
    <xf numFmtId="0" fontId="2" fillId="10" borderId="1" xfId="0" applyFont="1" applyFill="1" applyBorder="1" applyAlignment="1">
      <alignment horizontal="left" vertical="center" wrapText="1" indent="1"/>
    </xf>
    <xf numFmtId="3" fontId="2" fillId="0" borderId="2" xfId="0" applyNumberFormat="1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 indent="1"/>
    </xf>
    <xf numFmtId="0" fontId="1" fillId="12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45">
    <dxf>
      <font>
        <b/>
        <color rgb="FF375623"/>
        <name val="Arial"/>
        <charset val="1"/>
      </font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FE699"/>
        </patternFill>
      </fill>
    </dxf>
    <dxf>
      <fill>
        <patternFill>
          <bgColor rgb="FFF8CBAD"/>
        </patternFill>
      </fill>
    </dxf>
    <dxf>
      <fill>
        <patternFill>
          <bgColor rgb="FFC6E0B4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9F9F9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595959"/>
      <rgbColor rgb="FFFFF2CC"/>
      <rgbColor rgb="FFEAF0F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0B4"/>
      <rgbColor rgb="FFFFE699"/>
      <rgbColor rgb="FFD9E2F3"/>
      <rgbColor rgb="FFFFC7CE"/>
      <rgbColor rgb="FFFBF0DC"/>
      <rgbColor rgb="FFF8CBAD"/>
      <rgbColor rgb="FF3B6CB4"/>
      <rgbColor rgb="FF33CCCC"/>
      <rgbColor rgb="FF99CC00"/>
      <rgbColor rgb="FFFFCC00"/>
      <rgbColor rgb="FFC9A227"/>
      <rgbColor rgb="FFFF6600"/>
      <rgbColor rgb="FF606060"/>
      <rgbColor rgb="FF878787"/>
      <rgbColor rgb="FF1F3864"/>
      <rgbColor rgb="FF4F81BD"/>
      <rgbColor rgb="FF375623"/>
      <rgbColor rgb="FF1F1F1F"/>
      <rgbColor rgb="FF993300"/>
      <rgbColor rgb="FF993366"/>
      <rgbColor rgb="FF2E5A9C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Gesamt-Score je Anbieter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'Anbieter-Vergleich'!$C$4:$E$4</c:f>
              <c:strCache>
                <c:ptCount val="3"/>
                <c:pt idx="0">
                  <c:v>Anbieter A</c:v>
                </c:pt>
                <c:pt idx="1">
                  <c:v>Anbieter B</c:v>
                </c:pt>
                <c:pt idx="2">
                  <c:v>Anbieter C</c:v>
                </c:pt>
              </c:strCache>
            </c:strRef>
          </c:cat>
          <c:val>
            <c:numRef>
              <c:f>'Anbieter-Vergleich'!$F$12:$H$12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3-0A40-9601-B8CF05022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47498"/>
        <c:axId val="26317871"/>
      </c:barChart>
      <c:catAx>
        <c:axId val="8764749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6317871"/>
        <c:crosses val="autoZero"/>
        <c:auto val="1"/>
        <c:lblAlgn val="ctr"/>
        <c:lblOffset val="100"/>
        <c:noMultiLvlLbl val="0"/>
      </c:catAx>
      <c:valAx>
        <c:axId val="263178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Score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764749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4</xdr:col>
      <xdr:colOff>911160</xdr:colOff>
      <xdr:row>42</xdr:row>
      <xdr:rowOff>21960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showGridLines="0" zoomScaleNormal="100" workbookViewId="0"/>
  </sheetViews>
  <sheetFormatPr baseColWidth="10" defaultColWidth="8.6640625" defaultRowHeight="15" x14ac:dyDescent="0.2"/>
  <cols>
    <col min="1" max="5" width="14" customWidth="1"/>
  </cols>
  <sheetData>
    <row r="1" spans="1:5" x14ac:dyDescent="0.2">
      <c r="A1" s="14" t="s">
        <v>0</v>
      </c>
      <c r="B1" s="14" t="s">
        <v>1</v>
      </c>
      <c r="D1" s="14" t="s">
        <v>2</v>
      </c>
      <c r="E1" s="14" t="s">
        <v>3</v>
      </c>
    </row>
    <row r="2" spans="1:5" x14ac:dyDescent="0.2">
      <c r="A2" s="15" t="s">
        <v>4</v>
      </c>
      <c r="B2" s="15">
        <v>0</v>
      </c>
      <c r="D2" s="15" t="s">
        <v>5</v>
      </c>
      <c r="E2" s="15">
        <v>1</v>
      </c>
    </row>
    <row r="3" spans="1:5" x14ac:dyDescent="0.2">
      <c r="A3" s="15" t="s">
        <v>6</v>
      </c>
      <c r="B3" s="15">
        <v>3</v>
      </c>
      <c r="D3" s="15" t="s">
        <v>7</v>
      </c>
      <c r="E3" s="15">
        <v>0.5</v>
      </c>
    </row>
    <row r="4" spans="1:5" x14ac:dyDescent="0.2">
      <c r="A4" s="15" t="s">
        <v>8</v>
      </c>
      <c r="B4" s="15">
        <v>1</v>
      </c>
      <c r="D4" s="15" t="s">
        <v>9</v>
      </c>
      <c r="E4" s="15">
        <v>0</v>
      </c>
    </row>
    <row r="5" spans="1:5" x14ac:dyDescent="0.2">
      <c r="D5" s="15" t="s">
        <v>10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2E5A9C"/>
  </sheetPr>
  <dimension ref="A1:D26"/>
  <sheetViews>
    <sheetView showGridLines="0" zoomScaleNormal="100" workbookViewId="0"/>
  </sheetViews>
  <sheetFormatPr baseColWidth="10" defaultColWidth="8.6640625" defaultRowHeight="15" x14ac:dyDescent="0.2"/>
  <cols>
    <col min="1" max="1" width="34" customWidth="1"/>
    <col min="2" max="2" width="16" customWidth="1"/>
    <col min="3" max="3" width="44" customWidth="1"/>
    <col min="4" max="4" width="16" customWidth="1"/>
  </cols>
  <sheetData>
    <row r="1" spans="1:4" ht="36" customHeight="1" x14ac:dyDescent="0.2">
      <c r="A1" s="73" t="s">
        <v>728</v>
      </c>
      <c r="B1" s="73"/>
      <c r="C1" s="73"/>
      <c r="D1" s="73"/>
    </row>
    <row r="2" spans="1:4" ht="31.5" customHeight="1" x14ac:dyDescent="0.2">
      <c r="A2" s="74" t="s">
        <v>729</v>
      </c>
      <c r="B2" s="74"/>
      <c r="C2" s="74"/>
      <c r="D2" s="74"/>
    </row>
    <row r="4" spans="1:4" ht="21.75" customHeight="1" x14ac:dyDescent="0.2">
      <c r="A4" s="12" t="s">
        <v>730</v>
      </c>
      <c r="B4" s="12"/>
      <c r="C4" s="12"/>
      <c r="D4" s="12"/>
    </row>
    <row r="5" spans="1:4" ht="19.5" customHeight="1" x14ac:dyDescent="0.2">
      <c r="A5" s="25" t="s">
        <v>0</v>
      </c>
      <c r="B5" s="25" t="s">
        <v>1</v>
      </c>
      <c r="C5" s="25" t="s">
        <v>731</v>
      </c>
      <c r="D5" s="25"/>
    </row>
    <row r="6" spans="1:4" ht="46.5" customHeight="1" x14ac:dyDescent="0.2">
      <c r="A6" s="24" t="s">
        <v>4</v>
      </c>
      <c r="B6" s="44" t="s">
        <v>732</v>
      </c>
      <c r="C6" s="84" t="s">
        <v>733</v>
      </c>
      <c r="D6" s="84"/>
    </row>
    <row r="7" spans="1:4" ht="33.75" customHeight="1" x14ac:dyDescent="0.2">
      <c r="A7" s="24" t="s">
        <v>6</v>
      </c>
      <c r="B7" s="44" t="s">
        <v>734</v>
      </c>
      <c r="C7" s="84" t="s">
        <v>735</v>
      </c>
      <c r="D7" s="84"/>
    </row>
    <row r="8" spans="1:4" ht="46.5" customHeight="1" x14ac:dyDescent="0.2">
      <c r="A8" s="24" t="s">
        <v>8</v>
      </c>
      <c r="B8" s="44" t="s">
        <v>736</v>
      </c>
      <c r="C8" s="84" t="s">
        <v>737</v>
      </c>
      <c r="D8" s="84"/>
    </row>
    <row r="10" spans="1:4" ht="21.75" customHeight="1" x14ac:dyDescent="0.2">
      <c r="A10" s="12" t="s">
        <v>738</v>
      </c>
      <c r="B10" s="12"/>
      <c r="C10" s="12"/>
      <c r="D10" s="12"/>
    </row>
    <row r="11" spans="1:4" ht="19.5" customHeight="1" x14ac:dyDescent="0.2">
      <c r="A11" s="25" t="s">
        <v>2</v>
      </c>
      <c r="B11" s="25" t="s">
        <v>3</v>
      </c>
      <c r="C11" s="25" t="s">
        <v>731</v>
      </c>
      <c r="D11" s="25"/>
    </row>
    <row r="12" spans="1:4" ht="27.75" customHeight="1" x14ac:dyDescent="0.2">
      <c r="A12" s="24" t="s">
        <v>5</v>
      </c>
      <c r="B12" s="44" t="s">
        <v>739</v>
      </c>
      <c r="C12" s="84" t="s">
        <v>740</v>
      </c>
      <c r="D12" s="84"/>
    </row>
    <row r="13" spans="1:4" ht="33.75" customHeight="1" x14ac:dyDescent="0.2">
      <c r="A13" s="24" t="s">
        <v>7</v>
      </c>
      <c r="B13" s="44" t="s">
        <v>741</v>
      </c>
      <c r="C13" s="84" t="s">
        <v>742</v>
      </c>
      <c r="D13" s="84"/>
    </row>
    <row r="14" spans="1:4" ht="27.75" customHeight="1" x14ac:dyDescent="0.2">
      <c r="A14" s="24" t="s">
        <v>9</v>
      </c>
      <c r="B14" s="44" t="s">
        <v>743</v>
      </c>
      <c r="C14" s="84" t="s">
        <v>744</v>
      </c>
      <c r="D14" s="84"/>
    </row>
    <row r="15" spans="1:4" ht="33.75" customHeight="1" x14ac:dyDescent="0.2">
      <c r="A15" s="24" t="s">
        <v>10</v>
      </c>
      <c r="B15" s="44" t="s">
        <v>745</v>
      </c>
      <c r="C15" s="84" t="s">
        <v>746</v>
      </c>
      <c r="D15" s="84"/>
    </row>
    <row r="17" spans="1:4" ht="21.75" customHeight="1" x14ac:dyDescent="0.2">
      <c r="A17" s="12" t="s">
        <v>747</v>
      </c>
      <c r="B17" s="12"/>
      <c r="C17" s="12"/>
      <c r="D17" s="12"/>
    </row>
    <row r="18" spans="1:4" ht="49.5" customHeight="1" x14ac:dyDescent="0.2">
      <c r="A18" s="8" t="s">
        <v>748</v>
      </c>
      <c r="B18" s="8"/>
      <c r="C18" s="8"/>
      <c r="D18" s="8"/>
    </row>
    <row r="20" spans="1:4" ht="21.75" customHeight="1" x14ac:dyDescent="0.2">
      <c r="A20" s="12" t="s">
        <v>749</v>
      </c>
      <c r="B20" s="12"/>
      <c r="C20" s="12"/>
      <c r="D20" s="12"/>
    </row>
    <row r="21" spans="1:4" ht="19.5" customHeight="1" x14ac:dyDescent="0.2">
      <c r="A21" s="25" t="s">
        <v>750</v>
      </c>
      <c r="B21" s="25" t="s">
        <v>1</v>
      </c>
      <c r="C21" s="25" t="s">
        <v>751</v>
      </c>
      <c r="D21" s="25"/>
    </row>
    <row r="22" spans="1:4" ht="19.5" customHeight="1" x14ac:dyDescent="0.2">
      <c r="A22" s="24" t="s">
        <v>752</v>
      </c>
      <c r="B22" s="51">
        <v>0.5</v>
      </c>
      <c r="C22" s="84" t="s">
        <v>753</v>
      </c>
      <c r="D22" s="84"/>
    </row>
    <row r="23" spans="1:4" ht="19.5" customHeight="1" x14ac:dyDescent="0.2">
      <c r="A23" s="24" t="s">
        <v>754</v>
      </c>
      <c r="B23" s="51">
        <v>0.25</v>
      </c>
      <c r="C23" s="84" t="s">
        <v>755</v>
      </c>
      <c r="D23" s="84"/>
    </row>
    <row r="24" spans="1:4" ht="19.5" customHeight="1" x14ac:dyDescent="0.2">
      <c r="A24" s="24" t="s">
        <v>756</v>
      </c>
      <c r="B24" s="51">
        <v>0.15</v>
      </c>
      <c r="C24" s="84" t="s">
        <v>757</v>
      </c>
      <c r="D24" s="84"/>
    </row>
    <row r="25" spans="1:4" ht="19.5" customHeight="1" x14ac:dyDescent="0.2">
      <c r="A25" s="24" t="s">
        <v>758</v>
      </c>
      <c r="B25" s="51">
        <v>0.1</v>
      </c>
      <c r="C25" s="84" t="s">
        <v>759</v>
      </c>
      <c r="D25" s="84"/>
    </row>
    <row r="26" spans="1:4" x14ac:dyDescent="0.2">
      <c r="A26" s="23" t="s">
        <v>760</v>
      </c>
      <c r="B26" s="53">
        <f>SUM(B22:B25)</f>
        <v>1</v>
      </c>
      <c r="C26" s="85"/>
      <c r="D26" s="85"/>
    </row>
  </sheetData>
  <mergeCells count="19">
    <mergeCell ref="C23:D23"/>
    <mergeCell ref="C24:D24"/>
    <mergeCell ref="C25:D25"/>
    <mergeCell ref="C26:D26"/>
    <mergeCell ref="C15:D15"/>
    <mergeCell ref="A17:D17"/>
    <mergeCell ref="A18:D18"/>
    <mergeCell ref="A20:D20"/>
    <mergeCell ref="C22:D22"/>
    <mergeCell ref="C8:D8"/>
    <mergeCell ref="A10:D10"/>
    <mergeCell ref="C12:D12"/>
    <mergeCell ref="C13:D13"/>
    <mergeCell ref="C14:D14"/>
    <mergeCell ref="A1:D1"/>
    <mergeCell ref="A2:D2"/>
    <mergeCell ref="A4:D4"/>
    <mergeCell ref="C6:D6"/>
    <mergeCell ref="C7:D7"/>
  </mergeCells>
  <conditionalFormatting sqref="B26">
    <cfRule type="expression" dxfId="5" priority="2">
      <formula>ROUND(B26,4)&lt;&gt;1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2E5A9C"/>
  </sheetPr>
  <dimension ref="A1:G37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6640625" defaultRowHeight="15" x14ac:dyDescent="0.2"/>
  <cols>
    <col min="1" max="1" width="6" customWidth="1"/>
    <col min="2" max="2" width="30" customWidth="1"/>
    <col min="3" max="3" width="40" customWidth="1"/>
    <col min="4" max="6" width="11" customWidth="1"/>
    <col min="7" max="7" width="26" customWidth="1"/>
  </cols>
  <sheetData>
    <row r="1" spans="1:7" ht="36" customHeight="1" x14ac:dyDescent="0.2">
      <c r="A1" s="73" t="s">
        <v>761</v>
      </c>
      <c r="B1" s="73"/>
      <c r="C1" s="73"/>
      <c r="D1" s="73"/>
      <c r="E1" s="73"/>
      <c r="F1" s="73"/>
      <c r="G1" s="73"/>
    </row>
    <row r="2" spans="1:7" ht="25.5" customHeight="1" x14ac:dyDescent="0.2">
      <c r="A2" s="74" t="s">
        <v>762</v>
      </c>
      <c r="B2" s="74"/>
      <c r="C2" s="74"/>
      <c r="D2" s="74"/>
      <c r="E2" s="74"/>
      <c r="F2" s="74"/>
      <c r="G2" s="74"/>
    </row>
    <row r="4" spans="1:7" ht="21.75" customHeight="1" x14ac:dyDescent="0.2">
      <c r="A4" s="12" t="s">
        <v>763</v>
      </c>
      <c r="B4" s="12"/>
      <c r="C4" s="12"/>
      <c r="D4" s="12"/>
      <c r="E4" s="12"/>
      <c r="F4" s="12"/>
      <c r="G4" s="12"/>
    </row>
    <row r="5" spans="1:7" ht="21.75" customHeight="1" x14ac:dyDescent="0.2">
      <c r="A5" s="54" t="s">
        <v>169</v>
      </c>
      <c r="B5" s="54" t="s">
        <v>764</v>
      </c>
      <c r="C5" s="54" t="s">
        <v>765</v>
      </c>
      <c r="D5" s="54" t="s">
        <v>766</v>
      </c>
      <c r="E5" s="54" t="s">
        <v>767</v>
      </c>
      <c r="F5" s="54" t="s">
        <v>768</v>
      </c>
      <c r="G5" s="54" t="s">
        <v>769</v>
      </c>
    </row>
    <row r="6" spans="1:7" ht="33.75" customHeight="1" x14ac:dyDescent="0.2">
      <c r="A6" s="55">
        <v>1</v>
      </c>
      <c r="B6" s="56" t="s">
        <v>770</v>
      </c>
      <c r="C6" s="41" t="s">
        <v>771</v>
      </c>
      <c r="D6" s="42"/>
      <c r="E6" s="42"/>
      <c r="F6" s="42"/>
      <c r="G6" s="43"/>
    </row>
    <row r="7" spans="1:7" ht="33.75" customHeight="1" x14ac:dyDescent="0.2">
      <c r="A7" s="55">
        <v>2</v>
      </c>
      <c r="B7" s="56" t="s">
        <v>772</v>
      </c>
      <c r="C7" s="41" t="s">
        <v>773</v>
      </c>
      <c r="D7" s="42"/>
      <c r="E7" s="42"/>
      <c r="F7" s="42"/>
      <c r="G7" s="43"/>
    </row>
    <row r="8" spans="1:7" ht="33.75" customHeight="1" x14ac:dyDescent="0.2">
      <c r="A8" s="55">
        <v>3</v>
      </c>
      <c r="B8" s="56" t="s">
        <v>774</v>
      </c>
      <c r="C8" s="41" t="s">
        <v>775</v>
      </c>
      <c r="D8" s="42"/>
      <c r="E8" s="42"/>
      <c r="F8" s="42"/>
      <c r="G8" s="43"/>
    </row>
    <row r="9" spans="1:7" ht="33.75" customHeight="1" x14ac:dyDescent="0.2">
      <c r="A9" s="55">
        <v>4</v>
      </c>
      <c r="B9" s="56" t="s">
        <v>776</v>
      </c>
      <c r="C9" s="41" t="s">
        <v>777</v>
      </c>
      <c r="D9" s="42"/>
      <c r="E9" s="42"/>
      <c r="F9" s="42"/>
      <c r="G9" s="43"/>
    </row>
    <row r="10" spans="1:7" ht="33.75" customHeight="1" x14ac:dyDescent="0.2">
      <c r="A10" s="55">
        <v>5</v>
      </c>
      <c r="B10" s="56" t="s">
        <v>778</v>
      </c>
      <c r="C10" s="41" t="s">
        <v>779</v>
      </c>
      <c r="D10" s="42"/>
      <c r="E10" s="42"/>
      <c r="F10" s="42"/>
      <c r="G10" s="43"/>
    </row>
    <row r="11" spans="1:7" ht="33.75" customHeight="1" x14ac:dyDescent="0.2">
      <c r="A11" s="55">
        <v>6</v>
      </c>
      <c r="B11" s="56" t="s">
        <v>780</v>
      </c>
      <c r="C11" s="41" t="s">
        <v>781</v>
      </c>
      <c r="D11" s="42"/>
      <c r="E11" s="42"/>
      <c r="F11" s="42"/>
      <c r="G11" s="43"/>
    </row>
    <row r="12" spans="1:7" ht="33.75" customHeight="1" x14ac:dyDescent="0.2">
      <c r="A12" s="55">
        <v>7</v>
      </c>
      <c r="B12" s="56" t="s">
        <v>782</v>
      </c>
      <c r="C12" s="41" t="s">
        <v>783</v>
      </c>
      <c r="D12" s="42"/>
      <c r="E12" s="42"/>
      <c r="F12" s="42"/>
      <c r="G12" s="43"/>
    </row>
    <row r="13" spans="1:7" ht="33.75" customHeight="1" x14ac:dyDescent="0.2">
      <c r="A13" s="55">
        <v>8</v>
      </c>
      <c r="B13" s="56" t="s">
        <v>784</v>
      </c>
      <c r="C13" s="41" t="s">
        <v>785</v>
      </c>
      <c r="D13" s="42"/>
      <c r="E13" s="42"/>
      <c r="F13" s="42"/>
      <c r="G13" s="43"/>
    </row>
    <row r="14" spans="1:7" ht="33.75" customHeight="1" x14ac:dyDescent="0.2">
      <c r="A14" s="55">
        <v>9</v>
      </c>
      <c r="B14" s="56" t="s">
        <v>786</v>
      </c>
      <c r="C14" s="41" t="s">
        <v>787</v>
      </c>
      <c r="D14" s="42"/>
      <c r="E14" s="42"/>
      <c r="F14" s="42"/>
      <c r="G14" s="43"/>
    </row>
    <row r="15" spans="1:7" ht="33.75" customHeight="1" x14ac:dyDescent="0.2">
      <c r="A15" s="55">
        <v>10</v>
      </c>
      <c r="B15" s="56" t="s">
        <v>788</v>
      </c>
      <c r="C15" s="41" t="s">
        <v>789</v>
      </c>
      <c r="D15" s="42"/>
      <c r="E15" s="42"/>
      <c r="F15" s="42"/>
      <c r="G15" s="43"/>
    </row>
    <row r="16" spans="1:7" ht="33.75" customHeight="1" x14ac:dyDescent="0.2">
      <c r="A16" s="55">
        <v>11</v>
      </c>
      <c r="B16" s="56" t="s">
        <v>790</v>
      </c>
      <c r="C16" s="41" t="s">
        <v>791</v>
      </c>
      <c r="D16" s="42"/>
      <c r="E16" s="42"/>
      <c r="F16" s="42"/>
      <c r="G16" s="43"/>
    </row>
    <row r="17" spans="1:7" ht="33.75" customHeight="1" x14ac:dyDescent="0.2">
      <c r="A17" s="55">
        <v>12</v>
      </c>
      <c r="B17" s="56" t="s">
        <v>792</v>
      </c>
      <c r="C17" s="41" t="s">
        <v>793</v>
      </c>
      <c r="D17" s="42"/>
      <c r="E17" s="42"/>
      <c r="F17" s="42"/>
      <c r="G17" s="43"/>
    </row>
    <row r="18" spans="1:7" ht="33.75" customHeight="1" x14ac:dyDescent="0.2">
      <c r="A18" s="55">
        <v>13</v>
      </c>
      <c r="B18" s="56" t="s">
        <v>647</v>
      </c>
      <c r="C18" s="41" t="s">
        <v>794</v>
      </c>
      <c r="D18" s="42"/>
      <c r="E18" s="42"/>
      <c r="F18" s="42"/>
      <c r="G18" s="43"/>
    </row>
    <row r="19" spans="1:7" ht="33.75" customHeight="1" x14ac:dyDescent="0.2">
      <c r="A19" s="55">
        <v>14</v>
      </c>
      <c r="B19" s="56" t="s">
        <v>795</v>
      </c>
      <c r="C19" s="41" t="s">
        <v>796</v>
      </c>
      <c r="D19" s="42"/>
      <c r="E19" s="42"/>
      <c r="F19" s="42"/>
      <c r="G19" s="43"/>
    </row>
    <row r="20" spans="1:7" ht="33.75" customHeight="1" x14ac:dyDescent="0.2">
      <c r="A20" s="55">
        <v>15</v>
      </c>
      <c r="B20" s="56" t="s">
        <v>797</v>
      </c>
      <c r="C20" s="41" t="s">
        <v>798</v>
      </c>
      <c r="D20" s="42"/>
      <c r="E20" s="42"/>
      <c r="F20" s="42"/>
      <c r="G20" s="43"/>
    </row>
    <row r="22" spans="1:7" ht="15" customHeight="1" x14ac:dyDescent="0.2">
      <c r="A22" s="3" t="s">
        <v>799</v>
      </c>
      <c r="B22" s="3"/>
      <c r="C22" s="3"/>
      <c r="D22" s="48">
        <f>IFERROR((COUNTIF(D6:D20,"Ja")+0.5*COUNTIF(D6:D20,"Teilweise"))/COUNTA(D6:D20),0)</f>
        <v>0</v>
      </c>
      <c r="E22" s="48">
        <f>IFERROR((COUNTIF(E6:E20,"Ja")+0.5*COUNTIF(E6:E20,"Teilweise"))/COUNTA(E6:E20),0)</f>
        <v>0</v>
      </c>
      <c r="F22" s="48">
        <f>IFERROR((COUNTIF(F6:F20,"Ja")+0.5*COUNTIF(F6:F20,"Teilweise"))/COUNTA(F6:F20),0)</f>
        <v>0</v>
      </c>
    </row>
    <row r="24" spans="1:7" ht="21.75" customHeight="1" x14ac:dyDescent="0.2">
      <c r="A24" s="12" t="s">
        <v>800</v>
      </c>
      <c r="B24" s="12"/>
      <c r="C24" s="12"/>
      <c r="D24" s="12"/>
      <c r="E24" s="12"/>
      <c r="F24" s="12"/>
      <c r="G24" s="12"/>
    </row>
    <row r="25" spans="1:7" ht="19.5" customHeight="1" x14ac:dyDescent="0.2">
      <c r="A25" s="86" t="s">
        <v>801</v>
      </c>
      <c r="B25" s="86"/>
      <c r="C25" s="57" t="s">
        <v>766</v>
      </c>
      <c r="D25" s="57" t="s">
        <v>767</v>
      </c>
      <c r="E25" s="57" t="s">
        <v>768</v>
      </c>
      <c r="F25" s="87" t="s">
        <v>802</v>
      </c>
      <c r="G25" s="87"/>
    </row>
    <row r="26" spans="1:7" ht="19.5" customHeight="1" x14ac:dyDescent="0.2">
      <c r="A26" s="84" t="s">
        <v>803</v>
      </c>
      <c r="B26" s="84"/>
      <c r="C26" s="58"/>
      <c r="D26" s="58"/>
      <c r="E26" s="58"/>
      <c r="F26" s="88" t="s">
        <v>804</v>
      </c>
      <c r="G26" s="88"/>
    </row>
    <row r="27" spans="1:7" ht="19.5" customHeight="1" x14ac:dyDescent="0.2">
      <c r="A27" s="84" t="s">
        <v>805</v>
      </c>
      <c r="B27" s="84"/>
      <c r="C27" s="58"/>
      <c r="D27" s="58"/>
      <c r="E27" s="58"/>
      <c r="F27" s="88" t="s">
        <v>804</v>
      </c>
      <c r="G27" s="88"/>
    </row>
    <row r="28" spans="1:7" ht="19.5" customHeight="1" x14ac:dyDescent="0.2">
      <c r="A28" s="84" t="s">
        <v>806</v>
      </c>
      <c r="B28" s="84"/>
      <c r="C28" s="58"/>
      <c r="D28" s="58"/>
      <c r="E28" s="58"/>
      <c r="F28" s="88" t="s">
        <v>804</v>
      </c>
      <c r="G28" s="88"/>
    </row>
    <row r="29" spans="1:7" ht="19.5" customHeight="1" x14ac:dyDescent="0.2">
      <c r="A29" s="84" t="s">
        <v>807</v>
      </c>
      <c r="B29" s="84"/>
      <c r="C29" s="58"/>
      <c r="D29" s="58"/>
      <c r="E29" s="58"/>
      <c r="F29" s="88" t="s">
        <v>804</v>
      </c>
      <c r="G29" s="88"/>
    </row>
    <row r="30" spans="1:7" ht="19.5" customHeight="1" x14ac:dyDescent="0.2">
      <c r="A30" s="84" t="s">
        <v>808</v>
      </c>
      <c r="B30" s="84"/>
      <c r="C30" s="58"/>
      <c r="D30" s="58"/>
      <c r="E30" s="58"/>
      <c r="F30" s="88" t="s">
        <v>804</v>
      </c>
      <c r="G30" s="88"/>
    </row>
    <row r="31" spans="1:7" ht="19.5" customHeight="1" x14ac:dyDescent="0.2">
      <c r="A31" s="84" t="s">
        <v>809</v>
      </c>
      <c r="B31" s="84"/>
      <c r="C31" s="58"/>
      <c r="D31" s="58"/>
      <c r="E31" s="58"/>
      <c r="F31" s="88" t="s">
        <v>810</v>
      </c>
      <c r="G31" s="88"/>
    </row>
    <row r="32" spans="1:7" ht="19.5" customHeight="1" x14ac:dyDescent="0.2">
      <c r="A32" s="84" t="s">
        <v>811</v>
      </c>
      <c r="B32" s="84"/>
      <c r="C32" s="28"/>
      <c r="D32" s="28"/>
      <c r="E32" s="28"/>
      <c r="F32" s="88" t="s">
        <v>812</v>
      </c>
      <c r="G32" s="88"/>
    </row>
    <row r="33" spans="1:7" ht="19.5" customHeight="1" x14ac:dyDescent="0.2">
      <c r="A33" s="84" t="s">
        <v>813</v>
      </c>
      <c r="B33" s="84"/>
      <c r="C33" s="58"/>
      <c r="D33" s="58"/>
      <c r="E33" s="58"/>
      <c r="F33" s="88" t="s">
        <v>804</v>
      </c>
      <c r="G33" s="88"/>
    </row>
    <row r="34" spans="1:7" ht="19.5" customHeight="1" x14ac:dyDescent="0.2">
      <c r="A34" s="84" t="s">
        <v>814</v>
      </c>
      <c r="B34" s="84"/>
      <c r="C34" s="58"/>
      <c r="D34" s="58"/>
      <c r="E34" s="58"/>
      <c r="F34" s="88" t="s">
        <v>804</v>
      </c>
      <c r="G34" s="88"/>
    </row>
    <row r="35" spans="1:7" ht="25.25" customHeight="1" x14ac:dyDescent="0.2">
      <c r="A35" s="3" t="s">
        <v>815</v>
      </c>
      <c r="B35" s="3"/>
      <c r="C35" s="59">
        <f>IFERROR(C31*C32*12,0)</f>
        <v>0</v>
      </c>
      <c r="D35" s="59">
        <f>IFERROR(D31*D32*12,0)</f>
        <v>0</v>
      </c>
      <c r="E35" s="59">
        <f>IFERROR(E31*E32*12,0)</f>
        <v>0</v>
      </c>
      <c r="F35" s="89"/>
      <c r="G35" s="89"/>
    </row>
    <row r="36" spans="1:7" ht="15" customHeight="1" x14ac:dyDescent="0.2">
      <c r="A36" s="90" t="s">
        <v>816</v>
      </c>
      <c r="B36" s="90"/>
      <c r="C36" s="60">
        <f>IFERROR(SUM(C26,C27,C28,C29,C30,C35,C33,C34),0)</f>
        <v>0</v>
      </c>
      <c r="D36" s="60">
        <f>IFERROR(SUM(D26,D27,D28,D29,D30,D35,D33,D34),0)</f>
        <v>0</v>
      </c>
      <c r="E36" s="60">
        <f>IFERROR(SUM(E26,E27,E28,E29,E30,E35,E33,E34),0)</f>
        <v>0</v>
      </c>
      <c r="F36" s="91"/>
      <c r="G36" s="91"/>
    </row>
    <row r="37" spans="1:7" ht="15" customHeight="1" x14ac:dyDescent="0.2">
      <c r="A37" s="90" t="s">
        <v>817</v>
      </c>
      <c r="B37" s="90"/>
      <c r="C37" s="60">
        <f>IFERROR(SUM(C35,C33,C34),0)</f>
        <v>0</v>
      </c>
      <c r="D37" s="60">
        <f>IFERROR(SUM(D35,D33,D34),0)</f>
        <v>0</v>
      </c>
      <c r="E37" s="60">
        <f>IFERROR(SUM(E35,E33,E34),0)</f>
        <v>0</v>
      </c>
      <c r="F37" s="91"/>
      <c r="G37" s="91"/>
    </row>
  </sheetData>
  <mergeCells count="31">
    <mergeCell ref="A37:B37"/>
    <mergeCell ref="F37:G37"/>
    <mergeCell ref="A34:B34"/>
    <mergeCell ref="F34:G34"/>
    <mergeCell ref="A35:B35"/>
    <mergeCell ref="F35:G35"/>
    <mergeCell ref="A36:B36"/>
    <mergeCell ref="F36:G36"/>
    <mergeCell ref="A31:B31"/>
    <mergeCell ref="F31:G31"/>
    <mergeCell ref="A32:B32"/>
    <mergeCell ref="F32:G32"/>
    <mergeCell ref="A33:B33"/>
    <mergeCell ref="F33:G33"/>
    <mergeCell ref="A28:B28"/>
    <mergeCell ref="F28:G28"/>
    <mergeCell ref="A29:B29"/>
    <mergeCell ref="F29:G29"/>
    <mergeCell ref="A30:B30"/>
    <mergeCell ref="F30:G30"/>
    <mergeCell ref="A25:B25"/>
    <mergeCell ref="F25:G25"/>
    <mergeCell ref="A26:B26"/>
    <mergeCell ref="F26:G26"/>
    <mergeCell ref="A27:B27"/>
    <mergeCell ref="F27:G27"/>
    <mergeCell ref="A1:G1"/>
    <mergeCell ref="A2:G2"/>
    <mergeCell ref="A4:G4"/>
    <mergeCell ref="A22:C22"/>
    <mergeCell ref="A24:G24"/>
  </mergeCells>
  <conditionalFormatting sqref="D6:F20">
    <cfRule type="cellIs" dxfId="4" priority="2" operator="equal">
      <formula>"Ja"</formula>
    </cfRule>
    <cfRule type="cellIs" dxfId="3" priority="3" operator="equal">
      <formula>"Teilweise"</formula>
    </cfRule>
    <cfRule type="cellIs" dxfId="2" priority="4" operator="equal">
      <formula>"Nein"</formula>
    </cfRule>
  </conditionalFormatting>
  <dataValidations count="1">
    <dataValidation type="list" allowBlank="1" sqref="D6:F20" xr:uid="{00000000-0002-0000-0A00-000000000000}">
      <formula1>"Ja,Teilweise,Nein"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9A227"/>
  </sheetPr>
  <dimension ref="A1:H25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6640625" defaultRowHeight="15" x14ac:dyDescent="0.2"/>
  <cols>
    <col min="1" max="1" width="40" customWidth="1"/>
    <col min="2" max="2" width="11" customWidth="1"/>
    <col min="3" max="8" width="14" customWidth="1"/>
  </cols>
  <sheetData>
    <row r="1" spans="1:8" ht="36" customHeight="1" x14ac:dyDescent="0.2">
      <c r="A1" s="73" t="s">
        <v>818</v>
      </c>
      <c r="B1" s="73"/>
      <c r="C1" s="73"/>
      <c r="D1" s="73"/>
      <c r="E1" s="73"/>
      <c r="F1" s="73"/>
      <c r="G1" s="73"/>
      <c r="H1" s="73"/>
    </row>
    <row r="2" spans="1:8" ht="27.75" customHeight="1" x14ac:dyDescent="0.2">
      <c r="A2" s="74" t="s">
        <v>819</v>
      </c>
      <c r="B2" s="74"/>
      <c r="C2" s="74"/>
      <c r="D2" s="74"/>
      <c r="E2" s="74"/>
      <c r="F2" s="74"/>
      <c r="G2" s="74"/>
      <c r="H2" s="74"/>
    </row>
    <row r="4" spans="1:8" ht="19.5" customHeight="1" x14ac:dyDescent="0.2">
      <c r="A4" s="24" t="s">
        <v>820</v>
      </c>
      <c r="C4" s="61" t="s">
        <v>766</v>
      </c>
      <c r="D4" s="61" t="s">
        <v>767</v>
      </c>
      <c r="E4" s="61" t="s">
        <v>768</v>
      </c>
    </row>
    <row r="6" spans="1:8" ht="21.75" customHeight="1" x14ac:dyDescent="0.2">
      <c r="A6" s="12" t="s">
        <v>821</v>
      </c>
      <c r="B6" s="12"/>
      <c r="C6" s="12"/>
      <c r="D6" s="12"/>
      <c r="E6" s="12"/>
      <c r="F6" s="12"/>
      <c r="G6" s="12"/>
      <c r="H6" s="12"/>
    </row>
    <row r="7" spans="1:8" ht="25.5" customHeight="1" x14ac:dyDescent="0.2">
      <c r="A7" s="62" t="s">
        <v>822</v>
      </c>
      <c r="B7" s="62" t="s">
        <v>1</v>
      </c>
      <c r="C7" s="62" t="s">
        <v>823</v>
      </c>
      <c r="D7" s="62" t="s">
        <v>824</v>
      </c>
      <c r="E7" s="62" t="s">
        <v>825</v>
      </c>
      <c r="F7" s="62" t="s">
        <v>826</v>
      </c>
      <c r="G7" s="62" t="s">
        <v>827</v>
      </c>
      <c r="H7" s="62" t="s">
        <v>828</v>
      </c>
    </row>
    <row r="8" spans="1:8" ht="19.5" customHeight="1" x14ac:dyDescent="0.2">
      <c r="A8" s="27" t="s">
        <v>829</v>
      </c>
      <c r="B8" s="63">
        <f>'08 Bewertungskriterien'!B22</f>
        <v>0.5</v>
      </c>
      <c r="C8" s="64">
        <f>IFERROR('04 Funktionale Anforderungen'!L69,0)</f>
        <v>0</v>
      </c>
      <c r="D8" s="64">
        <f>IFERROR('04 Funktionale Anforderungen'!M69,0)</f>
        <v>0</v>
      </c>
      <c r="E8" s="64">
        <f>IFERROR('04 Funktionale Anforderungen'!N69,0)</f>
        <v>0</v>
      </c>
      <c r="F8" s="48">
        <f t="shared" ref="F8:H11" si="0">C8*$B8</f>
        <v>0</v>
      </c>
      <c r="G8" s="48">
        <f t="shared" si="0"/>
        <v>0</v>
      </c>
      <c r="H8" s="48">
        <f t="shared" si="0"/>
        <v>0</v>
      </c>
    </row>
    <row r="9" spans="1:8" ht="19.5" customHeight="1" x14ac:dyDescent="0.2">
      <c r="A9" s="27" t="s">
        <v>830</v>
      </c>
      <c r="B9" s="63">
        <f>'08 Bewertungskriterien'!B23</f>
        <v>0.25</v>
      </c>
      <c r="C9" s="64">
        <f>IFERROR('05 Technische Anforderungen'!L63,0)</f>
        <v>0</v>
      </c>
      <c r="D9" s="64">
        <f>IFERROR('05 Technische Anforderungen'!M63,0)</f>
        <v>0</v>
      </c>
      <c r="E9" s="64">
        <f>IFERROR('05 Technische Anforderungen'!N63,0)</f>
        <v>0</v>
      </c>
      <c r="F9" s="48">
        <f t="shared" si="0"/>
        <v>0</v>
      </c>
      <c r="G9" s="48">
        <f t="shared" si="0"/>
        <v>0</v>
      </c>
      <c r="H9" s="48">
        <f t="shared" si="0"/>
        <v>0</v>
      </c>
    </row>
    <row r="10" spans="1:8" ht="19.5" customHeight="1" x14ac:dyDescent="0.2">
      <c r="A10" s="27" t="s">
        <v>831</v>
      </c>
      <c r="B10" s="63">
        <f>'08 Bewertungskriterien'!B24</f>
        <v>0.15</v>
      </c>
      <c r="C10" s="64">
        <f>IFERROR('06 Nicht-funktionale Anford.'!L46,0)</f>
        <v>0</v>
      </c>
      <c r="D10" s="64">
        <f>IFERROR('06 Nicht-funktionale Anford.'!M46,0)</f>
        <v>0</v>
      </c>
      <c r="E10" s="64">
        <f>IFERROR('06 Nicht-funktionale Anford.'!N46,0)</f>
        <v>0</v>
      </c>
      <c r="F10" s="48">
        <f t="shared" si="0"/>
        <v>0</v>
      </c>
      <c r="G10" s="48">
        <f t="shared" si="0"/>
        <v>0</v>
      </c>
      <c r="H10" s="48">
        <f t="shared" si="0"/>
        <v>0</v>
      </c>
    </row>
    <row r="11" spans="1:8" ht="19.5" customHeight="1" x14ac:dyDescent="0.2">
      <c r="A11" s="27" t="s">
        <v>832</v>
      </c>
      <c r="B11" s="63">
        <f>'08 Bewertungskriterien'!B25</f>
        <v>0.1</v>
      </c>
      <c r="C11" s="64">
        <f>IFERROR('09 Formale Angaben'!D22,0)</f>
        <v>0</v>
      </c>
      <c r="D11" s="64">
        <f>IFERROR('09 Formale Angaben'!E22,0)</f>
        <v>0</v>
      </c>
      <c r="E11" s="64">
        <f>IFERROR('09 Formale Angaben'!F22,0)</f>
        <v>0</v>
      </c>
      <c r="F11" s="48">
        <f t="shared" si="0"/>
        <v>0</v>
      </c>
      <c r="G11" s="48">
        <f t="shared" si="0"/>
        <v>0</v>
      </c>
      <c r="H11" s="48">
        <f t="shared" si="0"/>
        <v>0</v>
      </c>
    </row>
    <row r="12" spans="1:8" ht="19.5" customHeight="1" x14ac:dyDescent="0.2">
      <c r="A12" s="65" t="s">
        <v>833</v>
      </c>
      <c r="B12" s="66"/>
      <c r="C12" s="67"/>
      <c r="D12" s="67"/>
      <c r="E12" s="67"/>
      <c r="F12" s="68">
        <f>SUM(F8:F11)</f>
        <v>0</v>
      </c>
      <c r="G12" s="68">
        <f>SUM(G8:G11)</f>
        <v>0</v>
      </c>
      <c r="H12" s="68">
        <f>SUM(H8:H11)</f>
        <v>0</v>
      </c>
    </row>
    <row r="14" spans="1:8" ht="21.75" customHeight="1" x14ac:dyDescent="0.2">
      <c r="A14" s="12" t="s">
        <v>834</v>
      </c>
      <c r="B14" s="12"/>
      <c r="C14" s="12"/>
      <c r="D14" s="12"/>
      <c r="E14" s="12"/>
      <c r="F14" s="12"/>
      <c r="G14" s="12"/>
      <c r="H14" s="12"/>
    </row>
    <row r="15" spans="1:8" ht="19.5" customHeight="1" x14ac:dyDescent="0.2">
      <c r="A15" s="92" t="s">
        <v>835</v>
      </c>
      <c r="B15" s="92"/>
      <c r="C15" s="49">
        <f>SUM('04 Funktionale Anforderungen'!L70,'05 Technische Anforderungen'!L64,'06 Nicht-funktionale Anford.'!L47)</f>
        <v>0</v>
      </c>
      <c r="D15" s="49">
        <f>SUM('04 Funktionale Anforderungen'!M70,'05 Technische Anforderungen'!M64,'06 Nicht-funktionale Anford.'!M47)</f>
        <v>0</v>
      </c>
      <c r="E15" s="49">
        <f>SUM('04 Funktionale Anforderungen'!N70,'05 Technische Anforderungen'!N64,'06 Nicht-funktionale Anford.'!N47)</f>
        <v>0</v>
      </c>
    </row>
    <row r="16" spans="1:8" ht="19.5" customHeight="1" x14ac:dyDescent="0.2">
      <c r="A16" s="92" t="s">
        <v>836</v>
      </c>
      <c r="B16" s="92"/>
      <c r="C16" s="93">
        <f>SUM('04 Funktionale Anforderungen'!F71,'05 Technische Anforderungen'!F65,'06 Nicht-funktionale Anford.'!F48)</f>
        <v>0</v>
      </c>
      <c r="D16" s="93"/>
      <c r="E16" s="93"/>
    </row>
    <row r="17" spans="1:8" ht="19.5" customHeight="1" x14ac:dyDescent="0.2">
      <c r="A17" s="94" t="s">
        <v>837</v>
      </c>
      <c r="B17" s="94"/>
      <c r="C17" s="69" t="str">
        <f>IF(C15=0,"Zulässig","DISQUALIFIZIERT")</f>
        <v>Zulässig</v>
      </c>
      <c r="D17" s="69" t="str">
        <f>IF(D15=0,"Zulässig","DISQUALIFIZIERT")</f>
        <v>Zulässig</v>
      </c>
      <c r="E17" s="69" t="str">
        <f>IF(E15=0,"Zulässig","DISQUALIFIZIERT")</f>
        <v>Zulässig</v>
      </c>
    </row>
    <row r="19" spans="1:8" ht="21.75" customHeight="1" x14ac:dyDescent="0.2">
      <c r="A19" s="12" t="s">
        <v>800</v>
      </c>
      <c r="B19" s="12"/>
      <c r="C19" s="12"/>
      <c r="D19" s="12"/>
      <c r="E19" s="12"/>
      <c r="F19" s="12"/>
      <c r="G19" s="12"/>
      <c r="H19" s="12"/>
    </row>
    <row r="20" spans="1:8" ht="19.5" customHeight="1" x14ac:dyDescent="0.2">
      <c r="A20" s="92" t="s">
        <v>816</v>
      </c>
      <c r="B20" s="92"/>
      <c r="C20" s="70">
        <f>'09 Formale Angaben'!C36</f>
        <v>0</v>
      </c>
      <c r="D20" s="70">
        <f>'09 Formale Angaben'!D36</f>
        <v>0</v>
      </c>
      <c r="E20" s="70">
        <f>'09 Formale Angaben'!E36</f>
        <v>0</v>
      </c>
    </row>
    <row r="21" spans="1:8" ht="19.5" customHeight="1" x14ac:dyDescent="0.2">
      <c r="A21" s="92" t="s">
        <v>817</v>
      </c>
      <c r="B21" s="92"/>
      <c r="C21" s="70">
        <f>'09 Formale Angaben'!C37</f>
        <v>0</v>
      </c>
      <c r="D21" s="70">
        <f>'09 Formale Angaben'!D37</f>
        <v>0</v>
      </c>
      <c r="E21" s="70">
        <f>'09 Formale Angaben'!E37</f>
        <v>0</v>
      </c>
    </row>
    <row r="22" spans="1:8" ht="19.5" customHeight="1" x14ac:dyDescent="0.2">
      <c r="A22" s="92" t="s">
        <v>838</v>
      </c>
      <c r="B22" s="92"/>
      <c r="C22" s="50">
        <f>IFERROR(RANK(C20,$C$20:$E$20,1),0)</f>
        <v>1</v>
      </c>
      <c r="D22" s="50">
        <f>IFERROR(RANK(D20,$C$20:$E$20,1),0)</f>
        <v>1</v>
      </c>
      <c r="E22" s="50">
        <f>IFERROR(RANK(E20,$C$20:$E$20,1),0)</f>
        <v>1</v>
      </c>
    </row>
    <row r="24" spans="1:8" ht="21.75" customHeight="1" x14ac:dyDescent="0.2">
      <c r="A24" s="80" t="s">
        <v>839</v>
      </c>
      <c r="B24" s="80"/>
      <c r="C24" s="80"/>
      <c r="D24" s="80"/>
      <c r="E24" s="80"/>
      <c r="F24" s="80"/>
      <c r="G24" s="80"/>
      <c r="H24" s="80"/>
    </row>
    <row r="25" spans="1:8" ht="30" customHeight="1" x14ac:dyDescent="0.2">
      <c r="A25" s="95" t="s">
        <v>840</v>
      </c>
      <c r="B25" s="95"/>
      <c r="C25" s="71" t="str">
        <f>IF(C17="DISQUALIFIZIERT","Ausschluss wegen K.O.-Kriterium","Score "&amp;TEXT(F12,"0.0%")&amp;", Kosten-Rang "&amp;C22)</f>
        <v>Score 0.0%, Kosten-Rang 1</v>
      </c>
      <c r="D25" s="71" t="str">
        <f>IF(D17="DISQUALIFIZIERT","Ausschluss wegen K.O.-Kriterium","Score "&amp;TEXT(G12,"0.0%")&amp;", Kosten-Rang "&amp;D22)</f>
        <v>Score 0.0%, Kosten-Rang 1</v>
      </c>
      <c r="E25" s="71" t="str">
        <f>IF(E17="DISQUALIFIZIERT","Ausschluss wegen K.O.-Kriterium","Score "&amp;TEXT(H12,"0.0%")&amp;", Kosten-Rang "&amp;E22)</f>
        <v>Score 0.0%, Kosten-Rang 1</v>
      </c>
    </row>
  </sheetData>
  <mergeCells count="14">
    <mergeCell ref="A21:B21"/>
    <mergeCell ref="A22:B22"/>
    <mergeCell ref="A24:H24"/>
    <mergeCell ref="A25:B25"/>
    <mergeCell ref="A16:B16"/>
    <mergeCell ref="C16:E16"/>
    <mergeCell ref="A17:B17"/>
    <mergeCell ref="A19:H19"/>
    <mergeCell ref="A20:B20"/>
    <mergeCell ref="A1:H1"/>
    <mergeCell ref="A2:H2"/>
    <mergeCell ref="A6:H6"/>
    <mergeCell ref="A14:H14"/>
    <mergeCell ref="A15:B15"/>
  </mergeCells>
  <conditionalFormatting sqref="C17:E17">
    <cfRule type="cellIs" dxfId="1" priority="2" operator="equal">
      <formula>"DISQUALIFIZIERT"</formula>
    </cfRule>
    <cfRule type="cellIs" dxfId="0" priority="3" operator="equal">
      <formula>"Zulässig"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</sheetPr>
  <dimension ref="A1:H37"/>
  <sheetViews>
    <sheetView showGridLines="0" tabSelected="1" zoomScaleNormal="100" workbookViewId="0">
      <pane ySplit="2" topLeftCell="A3" activePane="bottomLeft" state="frozen"/>
      <selection pane="bottomLeft" activeCell="B5" sqref="B5:H5"/>
    </sheetView>
  </sheetViews>
  <sheetFormatPr baseColWidth="10" defaultColWidth="8.6640625" defaultRowHeight="15" x14ac:dyDescent="0.2"/>
  <cols>
    <col min="1" max="1" width="3" customWidth="1"/>
    <col min="2" max="2" width="30" customWidth="1"/>
    <col min="3" max="4" width="20" customWidth="1"/>
    <col min="5" max="8" width="16" customWidth="1"/>
  </cols>
  <sheetData>
    <row r="1" spans="1:8" ht="43.5" customHeight="1" x14ac:dyDescent="0.2">
      <c r="A1" s="13" t="s">
        <v>11</v>
      </c>
      <c r="B1" s="13"/>
      <c r="C1" s="13"/>
      <c r="D1" s="13"/>
      <c r="E1" s="13"/>
      <c r="F1" s="13"/>
      <c r="G1" s="13"/>
      <c r="H1" s="13"/>
    </row>
    <row r="3" spans="1:8" ht="21.75" customHeight="1" x14ac:dyDescent="0.2">
      <c r="A3" s="12" t="s">
        <v>12</v>
      </c>
      <c r="B3" s="12"/>
      <c r="C3" s="12"/>
      <c r="D3" s="12"/>
      <c r="E3" s="12"/>
      <c r="F3" s="12"/>
      <c r="G3" s="12"/>
      <c r="H3" s="12"/>
    </row>
    <row r="4" spans="1:8" ht="49.5" customHeight="1" x14ac:dyDescent="0.2">
      <c r="A4" s="16" t="s">
        <v>13</v>
      </c>
      <c r="B4" s="11" t="s">
        <v>14</v>
      </c>
      <c r="C4" s="11"/>
      <c r="D4" s="11"/>
      <c r="E4" s="11"/>
      <c r="F4" s="11"/>
      <c r="G4" s="11"/>
      <c r="H4" s="11"/>
    </row>
    <row r="5" spans="1:8" ht="36" customHeight="1" x14ac:dyDescent="0.2">
      <c r="A5" s="17" t="s">
        <v>15</v>
      </c>
      <c r="B5" s="10" t="s">
        <v>16</v>
      </c>
      <c r="C5" s="10"/>
      <c r="D5" s="10"/>
      <c r="E5" s="10"/>
      <c r="F5" s="10"/>
      <c r="G5" s="10"/>
      <c r="H5" s="10"/>
    </row>
    <row r="6" spans="1:8" ht="49.5" customHeight="1" x14ac:dyDescent="0.2">
      <c r="A6" s="16" t="s">
        <v>17</v>
      </c>
      <c r="B6" s="11" t="s">
        <v>18</v>
      </c>
      <c r="C6" s="11"/>
      <c r="D6" s="11"/>
      <c r="E6" s="11"/>
      <c r="F6" s="11"/>
      <c r="G6" s="11"/>
      <c r="H6" s="11"/>
    </row>
    <row r="7" spans="1:8" ht="36" customHeight="1" x14ac:dyDescent="0.2">
      <c r="A7" s="17" t="s">
        <v>19</v>
      </c>
      <c r="B7" s="10" t="s">
        <v>20</v>
      </c>
      <c r="C7" s="10"/>
      <c r="D7" s="10"/>
      <c r="E7" s="10"/>
      <c r="F7" s="10"/>
      <c r="G7" s="10"/>
      <c r="H7" s="10"/>
    </row>
    <row r="8" spans="1:8" ht="49.5" customHeight="1" x14ac:dyDescent="0.2">
      <c r="A8" s="16" t="s">
        <v>21</v>
      </c>
      <c r="B8" s="11" t="s">
        <v>22</v>
      </c>
      <c r="C8" s="11"/>
      <c r="D8" s="11"/>
      <c r="E8" s="11"/>
      <c r="F8" s="11"/>
      <c r="G8" s="11"/>
      <c r="H8" s="11"/>
    </row>
    <row r="9" spans="1:8" ht="36" customHeight="1" x14ac:dyDescent="0.2">
      <c r="A9" s="17" t="s">
        <v>23</v>
      </c>
      <c r="B9" s="10" t="s">
        <v>24</v>
      </c>
      <c r="C9" s="10"/>
      <c r="D9" s="10"/>
      <c r="E9" s="10"/>
      <c r="F9" s="10"/>
      <c r="G9" s="10"/>
      <c r="H9" s="10"/>
    </row>
    <row r="10" spans="1:8" ht="36" customHeight="1" x14ac:dyDescent="0.2">
      <c r="A10" s="16" t="s">
        <v>25</v>
      </c>
      <c r="B10" s="11" t="s">
        <v>26</v>
      </c>
      <c r="C10" s="11"/>
      <c r="D10" s="11"/>
      <c r="E10" s="11"/>
      <c r="F10" s="11"/>
      <c r="G10" s="11"/>
      <c r="H10" s="11"/>
    </row>
    <row r="11" spans="1:8" ht="36" customHeight="1" x14ac:dyDescent="0.2">
      <c r="A11" s="17" t="s">
        <v>27</v>
      </c>
      <c r="B11" s="10" t="s">
        <v>28</v>
      </c>
      <c r="C11" s="10"/>
      <c r="D11" s="10"/>
      <c r="E11" s="10"/>
      <c r="F11" s="10"/>
      <c r="G11" s="10"/>
      <c r="H11" s="10"/>
    </row>
    <row r="13" spans="1:8" ht="21.75" customHeight="1" x14ac:dyDescent="0.2">
      <c r="A13" s="12" t="s">
        <v>29</v>
      </c>
      <c r="B13" s="12"/>
      <c r="C13" s="12"/>
      <c r="D13" s="12"/>
      <c r="E13" s="12"/>
      <c r="F13" s="12"/>
      <c r="G13" s="12"/>
      <c r="H13" s="12"/>
    </row>
    <row r="14" spans="1:8" ht="19.5" customHeight="1" x14ac:dyDescent="0.2">
      <c r="A14" s="18"/>
      <c r="B14" s="9" t="s">
        <v>30</v>
      </c>
      <c r="C14" s="9"/>
      <c r="D14" s="9"/>
      <c r="E14" s="9"/>
      <c r="F14" s="9"/>
      <c r="G14" s="9"/>
      <c r="H14" s="9"/>
    </row>
    <row r="15" spans="1:8" ht="19.5" customHeight="1" x14ac:dyDescent="0.2">
      <c r="A15" s="19"/>
      <c r="B15" s="9" t="s">
        <v>31</v>
      </c>
      <c r="C15" s="9"/>
      <c r="D15" s="9"/>
      <c r="E15" s="9"/>
      <c r="F15" s="9"/>
      <c r="G15" s="9"/>
      <c r="H15" s="9"/>
    </row>
    <row r="16" spans="1:8" ht="19.5" customHeight="1" x14ac:dyDescent="0.2">
      <c r="A16" s="20"/>
      <c r="B16" s="9" t="s">
        <v>32</v>
      </c>
      <c r="C16" s="9"/>
      <c r="D16" s="9"/>
      <c r="E16" s="9"/>
      <c r="F16" s="9"/>
      <c r="G16" s="9"/>
      <c r="H16" s="9"/>
    </row>
    <row r="17" spans="1:8" ht="19.5" customHeight="1" x14ac:dyDescent="0.2">
      <c r="A17" s="21"/>
      <c r="B17" s="9" t="s">
        <v>33</v>
      </c>
      <c r="C17" s="9"/>
      <c r="D17" s="9"/>
      <c r="E17" s="9"/>
      <c r="F17" s="9"/>
      <c r="G17" s="9"/>
      <c r="H17" s="9"/>
    </row>
    <row r="18" spans="1:8" ht="19.5" customHeight="1" x14ac:dyDescent="0.2">
      <c r="A18" s="22"/>
      <c r="B18" s="9" t="s">
        <v>34</v>
      </c>
      <c r="C18" s="9"/>
      <c r="D18" s="9"/>
      <c r="E18" s="9"/>
      <c r="F18" s="9"/>
      <c r="G18" s="9"/>
      <c r="H18" s="9"/>
    </row>
    <row r="20" spans="1:8" ht="21.75" customHeight="1" x14ac:dyDescent="0.2">
      <c r="A20" s="12" t="s">
        <v>35</v>
      </c>
      <c r="B20" s="12"/>
      <c r="C20" s="12"/>
      <c r="D20" s="12"/>
      <c r="E20" s="12"/>
      <c r="F20" s="12"/>
      <c r="G20" s="12"/>
      <c r="H20" s="12"/>
    </row>
    <row r="21" spans="1:8" ht="63.75" customHeight="1" x14ac:dyDescent="0.2">
      <c r="A21" s="8" t="s">
        <v>36</v>
      </c>
      <c r="B21" s="8"/>
      <c r="C21" s="8"/>
      <c r="D21" s="8"/>
      <c r="E21" s="8"/>
      <c r="F21" s="8"/>
      <c r="G21" s="8"/>
      <c r="H21" s="8"/>
    </row>
    <row r="23" spans="1:8" ht="21.75" customHeight="1" x14ac:dyDescent="0.2">
      <c r="A23" s="12" t="s">
        <v>37</v>
      </c>
      <c r="B23" s="12"/>
      <c r="C23" s="12"/>
      <c r="D23" s="12"/>
      <c r="E23" s="12"/>
      <c r="F23" s="12"/>
      <c r="G23" s="12"/>
      <c r="H23" s="12"/>
    </row>
    <row r="24" spans="1:8" ht="19.5" customHeight="1" x14ac:dyDescent="0.2">
      <c r="A24" s="7" t="s">
        <v>38</v>
      </c>
      <c r="B24" s="7"/>
      <c r="C24" s="7" t="s">
        <v>39</v>
      </c>
      <c r="D24" s="7"/>
      <c r="E24" s="7"/>
      <c r="F24" s="7"/>
      <c r="G24" s="7" t="s">
        <v>40</v>
      </c>
      <c r="H24" s="7"/>
    </row>
    <row r="25" spans="1:8" ht="21.75" customHeight="1" x14ac:dyDescent="0.2">
      <c r="A25" s="6" t="s">
        <v>41</v>
      </c>
      <c r="B25" s="6"/>
      <c r="C25" s="5" t="s">
        <v>42</v>
      </c>
      <c r="D25" s="5"/>
      <c r="E25" s="5"/>
      <c r="F25" s="5"/>
      <c r="G25" s="4" t="s">
        <v>43</v>
      </c>
      <c r="H25" s="4"/>
    </row>
    <row r="26" spans="1:8" ht="21.75" customHeight="1" x14ac:dyDescent="0.2">
      <c r="A26" s="3" t="s">
        <v>44</v>
      </c>
      <c r="B26" s="3"/>
      <c r="C26" s="2" t="s">
        <v>45</v>
      </c>
      <c r="D26" s="2"/>
      <c r="E26" s="2"/>
      <c r="F26" s="2"/>
      <c r="G26" s="1" t="s">
        <v>46</v>
      </c>
      <c r="H26" s="1"/>
    </row>
    <row r="27" spans="1:8" ht="21.75" customHeight="1" x14ac:dyDescent="0.2">
      <c r="A27" s="6" t="s">
        <v>47</v>
      </c>
      <c r="B27" s="6"/>
      <c r="C27" s="5" t="s">
        <v>48</v>
      </c>
      <c r="D27" s="5"/>
      <c r="E27" s="5"/>
      <c r="F27" s="5"/>
      <c r="G27" s="4" t="s">
        <v>49</v>
      </c>
      <c r="H27" s="4"/>
    </row>
    <row r="28" spans="1:8" ht="21.75" customHeight="1" x14ac:dyDescent="0.2">
      <c r="A28" s="3" t="s">
        <v>50</v>
      </c>
      <c r="B28" s="3"/>
      <c r="C28" s="2" t="s">
        <v>51</v>
      </c>
      <c r="D28" s="2"/>
      <c r="E28" s="2"/>
      <c r="F28" s="2"/>
      <c r="G28" s="1" t="s">
        <v>52</v>
      </c>
      <c r="H28" s="1"/>
    </row>
    <row r="29" spans="1:8" ht="21.75" customHeight="1" x14ac:dyDescent="0.2">
      <c r="A29" s="6" t="s">
        <v>53</v>
      </c>
      <c r="B29" s="6"/>
      <c r="C29" s="5" t="s">
        <v>54</v>
      </c>
      <c r="D29" s="5"/>
      <c r="E29" s="5"/>
      <c r="F29" s="5"/>
      <c r="G29" s="4" t="s">
        <v>55</v>
      </c>
      <c r="H29" s="4"/>
    </row>
    <row r="30" spans="1:8" ht="21.75" customHeight="1" x14ac:dyDescent="0.2">
      <c r="A30" s="3" t="s">
        <v>56</v>
      </c>
      <c r="B30" s="3"/>
      <c r="C30" s="2" t="s">
        <v>57</v>
      </c>
      <c r="D30" s="2"/>
      <c r="E30" s="2"/>
      <c r="F30" s="2"/>
      <c r="G30" s="1" t="s">
        <v>58</v>
      </c>
      <c r="H30" s="1"/>
    </row>
    <row r="31" spans="1:8" ht="21.75" customHeight="1" x14ac:dyDescent="0.2">
      <c r="A31" s="6" t="s">
        <v>59</v>
      </c>
      <c r="B31" s="6"/>
      <c r="C31" s="5" t="s">
        <v>60</v>
      </c>
      <c r="D31" s="5"/>
      <c r="E31" s="5"/>
      <c r="F31" s="5"/>
      <c r="G31" s="4" t="s">
        <v>61</v>
      </c>
      <c r="H31" s="4"/>
    </row>
    <row r="32" spans="1:8" ht="21.75" customHeight="1" x14ac:dyDescent="0.2">
      <c r="A32" s="3" t="s">
        <v>62</v>
      </c>
      <c r="B32" s="3"/>
      <c r="C32" s="2" t="s">
        <v>63</v>
      </c>
      <c r="D32" s="2"/>
      <c r="E32" s="2"/>
      <c r="F32" s="2"/>
      <c r="G32" s="1" t="s">
        <v>64</v>
      </c>
      <c r="H32" s="1"/>
    </row>
    <row r="33" spans="1:8" ht="21.75" customHeight="1" x14ac:dyDescent="0.2">
      <c r="A33" s="6" t="s">
        <v>65</v>
      </c>
      <c r="B33" s="6"/>
      <c r="C33" s="5" t="s">
        <v>66</v>
      </c>
      <c r="D33" s="5"/>
      <c r="E33" s="5"/>
      <c r="F33" s="5"/>
      <c r="G33" s="4" t="s">
        <v>67</v>
      </c>
      <c r="H33" s="4"/>
    </row>
    <row r="34" spans="1:8" ht="21.75" customHeight="1" x14ac:dyDescent="0.2">
      <c r="A34" s="3" t="s">
        <v>68</v>
      </c>
      <c r="B34" s="3"/>
      <c r="C34" s="2" t="s">
        <v>69</v>
      </c>
      <c r="D34" s="2"/>
      <c r="E34" s="2"/>
      <c r="F34" s="2"/>
      <c r="G34" s="1" t="s">
        <v>70</v>
      </c>
      <c r="H34" s="1"/>
    </row>
    <row r="35" spans="1:8" ht="21.75" customHeight="1" x14ac:dyDescent="0.2">
      <c r="A35" s="6" t="s">
        <v>71</v>
      </c>
      <c r="B35" s="6"/>
      <c r="C35" s="5" t="s">
        <v>72</v>
      </c>
      <c r="D35" s="5"/>
      <c r="E35" s="5"/>
      <c r="F35" s="5"/>
      <c r="G35" s="4" t="s">
        <v>73</v>
      </c>
      <c r="H35" s="4"/>
    </row>
    <row r="37" spans="1:8" ht="15" customHeight="1" x14ac:dyDescent="0.2">
      <c r="A37" s="72" t="s">
        <v>74</v>
      </c>
      <c r="B37" s="72"/>
      <c r="C37" s="72"/>
      <c r="D37" s="72"/>
      <c r="E37" s="72"/>
      <c r="F37" s="72"/>
      <c r="G37" s="72"/>
      <c r="H37" s="72"/>
    </row>
  </sheetData>
  <mergeCells count="56">
    <mergeCell ref="A37:H37"/>
    <mergeCell ref="A34:B34"/>
    <mergeCell ref="C34:F34"/>
    <mergeCell ref="G34:H34"/>
    <mergeCell ref="A35:B35"/>
    <mergeCell ref="C35:F35"/>
    <mergeCell ref="G35:H35"/>
    <mergeCell ref="A32:B32"/>
    <mergeCell ref="C32:F32"/>
    <mergeCell ref="G32:H32"/>
    <mergeCell ref="A33:B33"/>
    <mergeCell ref="C33:F33"/>
    <mergeCell ref="G33:H33"/>
    <mergeCell ref="A30:B30"/>
    <mergeCell ref="C30:F30"/>
    <mergeCell ref="G30:H30"/>
    <mergeCell ref="A31:B31"/>
    <mergeCell ref="C31:F31"/>
    <mergeCell ref="G31:H31"/>
    <mergeCell ref="A28:B28"/>
    <mergeCell ref="C28:F28"/>
    <mergeCell ref="G28:H28"/>
    <mergeCell ref="A29:B29"/>
    <mergeCell ref="C29:F29"/>
    <mergeCell ref="G29:H29"/>
    <mergeCell ref="A26:B26"/>
    <mergeCell ref="C26:F26"/>
    <mergeCell ref="G26:H26"/>
    <mergeCell ref="A27:B27"/>
    <mergeCell ref="C27:F27"/>
    <mergeCell ref="G27:H27"/>
    <mergeCell ref="A24:B24"/>
    <mergeCell ref="C24:F24"/>
    <mergeCell ref="G24:H24"/>
    <mergeCell ref="A25:B25"/>
    <mergeCell ref="C25:F25"/>
    <mergeCell ref="G25:H25"/>
    <mergeCell ref="B17:H17"/>
    <mergeCell ref="B18:H18"/>
    <mergeCell ref="A20:H20"/>
    <mergeCell ref="A21:H21"/>
    <mergeCell ref="A23:H23"/>
    <mergeCell ref="B11:H11"/>
    <mergeCell ref="A13:H13"/>
    <mergeCell ref="B14:H14"/>
    <mergeCell ref="B15:H15"/>
    <mergeCell ref="B16:H16"/>
    <mergeCell ref="B6:H6"/>
    <mergeCell ref="B7:H7"/>
    <mergeCell ref="B8:H8"/>
    <mergeCell ref="B9:H9"/>
    <mergeCell ref="B10:H10"/>
    <mergeCell ref="A1:H1"/>
    <mergeCell ref="A3:H3"/>
    <mergeCell ref="B4:H4"/>
    <mergeCell ref="B5:H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5A9C"/>
  </sheetPr>
  <dimension ref="A1:H40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6640625" defaultRowHeight="15" x14ac:dyDescent="0.2"/>
  <cols>
    <col min="1" max="1" width="3" customWidth="1"/>
    <col min="2" max="2" width="34" customWidth="1"/>
    <col min="3" max="3" width="3" customWidth="1"/>
    <col min="4" max="8" width="20" customWidth="1"/>
  </cols>
  <sheetData>
    <row r="1" spans="1:8" ht="36" customHeight="1" x14ac:dyDescent="0.2">
      <c r="A1" s="73" t="s">
        <v>75</v>
      </c>
      <c r="B1" s="73"/>
      <c r="C1" s="73"/>
      <c r="D1" s="73"/>
      <c r="E1" s="73"/>
      <c r="F1" s="73"/>
      <c r="G1" s="73"/>
      <c r="H1" s="73"/>
    </row>
    <row r="2" spans="1:8" ht="27.75" customHeight="1" x14ac:dyDescent="0.2">
      <c r="A2" s="74" t="s">
        <v>76</v>
      </c>
      <c r="B2" s="74"/>
      <c r="C2" s="74"/>
      <c r="D2" s="74"/>
      <c r="E2" s="74"/>
      <c r="F2" s="74"/>
      <c r="G2" s="74"/>
      <c r="H2" s="74"/>
    </row>
    <row r="4" spans="1:8" ht="21.75" customHeight="1" x14ac:dyDescent="0.2">
      <c r="A4" s="12" t="s">
        <v>77</v>
      </c>
      <c r="B4" s="12"/>
      <c r="C4" s="12"/>
      <c r="D4" s="12"/>
      <c r="E4" s="12"/>
      <c r="F4" s="12"/>
      <c r="G4" s="12"/>
      <c r="H4" s="12"/>
    </row>
    <row r="5" spans="1:8" ht="19.5" customHeight="1" x14ac:dyDescent="0.2">
      <c r="B5" s="24" t="s">
        <v>78</v>
      </c>
      <c r="D5" s="75"/>
      <c r="E5" s="75"/>
      <c r="F5" s="75"/>
      <c r="G5" s="75"/>
      <c r="H5" s="75"/>
    </row>
    <row r="6" spans="1:8" ht="19.5" customHeight="1" x14ac:dyDescent="0.2">
      <c r="B6" s="24" t="s">
        <v>79</v>
      </c>
      <c r="D6" s="75"/>
      <c r="E6" s="75"/>
      <c r="F6" s="75"/>
      <c r="G6" s="75"/>
      <c r="H6" s="75"/>
    </row>
    <row r="7" spans="1:8" ht="19.5" customHeight="1" x14ac:dyDescent="0.2">
      <c r="B7" s="24" t="s">
        <v>80</v>
      </c>
      <c r="D7" s="76"/>
      <c r="E7" s="76"/>
      <c r="F7" s="76"/>
      <c r="G7" s="76"/>
      <c r="H7" s="76"/>
    </row>
    <row r="8" spans="1:8" ht="19.5" customHeight="1" x14ac:dyDescent="0.2">
      <c r="B8" s="24" t="s">
        <v>81</v>
      </c>
      <c r="D8" s="76"/>
      <c r="E8" s="76"/>
      <c r="F8" s="76"/>
      <c r="G8" s="76"/>
      <c r="H8" s="76"/>
    </row>
    <row r="9" spans="1:8" ht="19.5" customHeight="1" x14ac:dyDescent="0.2">
      <c r="B9" s="24" t="s">
        <v>82</v>
      </c>
      <c r="D9" s="76"/>
      <c r="E9" s="76"/>
      <c r="F9" s="76"/>
      <c r="G9" s="76"/>
      <c r="H9" s="76"/>
    </row>
    <row r="10" spans="1:8" ht="19.5" customHeight="1" x14ac:dyDescent="0.2">
      <c r="B10" s="24" t="s">
        <v>83</v>
      </c>
      <c r="D10" s="75"/>
      <c r="E10" s="75"/>
      <c r="F10" s="75"/>
      <c r="G10" s="75"/>
      <c r="H10" s="75"/>
    </row>
    <row r="12" spans="1:8" ht="21.75" customHeight="1" x14ac:dyDescent="0.2">
      <c r="A12" s="12" t="s">
        <v>84</v>
      </c>
      <c r="B12" s="12"/>
      <c r="C12" s="12"/>
      <c r="D12" s="12"/>
      <c r="E12" s="12"/>
      <c r="F12" s="12"/>
      <c r="G12" s="12"/>
      <c r="H12" s="12"/>
    </row>
    <row r="13" spans="1:8" ht="19.5" customHeight="1" x14ac:dyDescent="0.2">
      <c r="B13" s="24" t="s">
        <v>85</v>
      </c>
      <c r="D13" s="75"/>
      <c r="E13" s="75"/>
      <c r="F13" s="75"/>
      <c r="G13" s="75"/>
      <c r="H13" s="75"/>
    </row>
    <row r="14" spans="1:8" ht="19.5" customHeight="1" x14ac:dyDescent="0.2">
      <c r="B14" s="24" t="s">
        <v>86</v>
      </c>
      <c r="D14" s="75"/>
      <c r="E14" s="75"/>
      <c r="F14" s="75"/>
      <c r="G14" s="75"/>
      <c r="H14" s="75"/>
    </row>
    <row r="15" spans="1:8" ht="19.5" customHeight="1" x14ac:dyDescent="0.2">
      <c r="B15" s="24" t="s">
        <v>87</v>
      </c>
      <c r="D15" s="75"/>
      <c r="E15" s="75"/>
      <c r="F15" s="75"/>
      <c r="G15" s="75"/>
      <c r="H15" s="75"/>
    </row>
    <row r="16" spans="1:8" ht="19.5" customHeight="1" x14ac:dyDescent="0.2">
      <c r="B16" s="24" t="s">
        <v>88</v>
      </c>
      <c r="D16" s="75"/>
      <c r="E16" s="75"/>
      <c r="F16" s="75"/>
      <c r="G16" s="75"/>
      <c r="H16" s="75"/>
    </row>
    <row r="17" spans="1:8" ht="19.5" customHeight="1" x14ac:dyDescent="0.2">
      <c r="B17" s="24" t="s">
        <v>89</v>
      </c>
      <c r="D17" s="75"/>
      <c r="E17" s="75"/>
      <c r="F17" s="75"/>
      <c r="G17" s="75"/>
      <c r="H17" s="75"/>
    </row>
    <row r="18" spans="1:8" ht="19.5" customHeight="1" x14ac:dyDescent="0.2">
      <c r="B18" s="24" t="s">
        <v>90</v>
      </c>
      <c r="D18" s="75"/>
      <c r="E18" s="75"/>
      <c r="F18" s="75"/>
      <c r="G18" s="75"/>
      <c r="H18" s="75"/>
    </row>
    <row r="20" spans="1:8" ht="21.75" customHeight="1" x14ac:dyDescent="0.2">
      <c r="A20" s="12" t="s">
        <v>91</v>
      </c>
      <c r="B20" s="12"/>
      <c r="C20" s="12"/>
      <c r="D20" s="12"/>
      <c r="E20" s="12"/>
      <c r="F20" s="12"/>
      <c r="G20" s="12"/>
      <c r="H20" s="12"/>
    </row>
    <row r="21" spans="1:8" ht="19.5" customHeight="1" x14ac:dyDescent="0.2">
      <c r="B21" s="24" t="s">
        <v>92</v>
      </c>
      <c r="D21" s="75"/>
      <c r="E21" s="75"/>
      <c r="F21" s="75"/>
      <c r="G21" s="75"/>
      <c r="H21" s="75"/>
    </row>
    <row r="22" spans="1:8" ht="19.5" customHeight="1" x14ac:dyDescent="0.2">
      <c r="B22" s="24" t="s">
        <v>93</v>
      </c>
      <c r="D22" s="75"/>
      <c r="E22" s="75"/>
      <c r="F22" s="75"/>
      <c r="G22" s="75"/>
      <c r="H22" s="75"/>
    </row>
    <row r="23" spans="1:8" ht="19.5" customHeight="1" x14ac:dyDescent="0.2">
      <c r="B23" s="24" t="s">
        <v>94</v>
      </c>
      <c r="D23" s="75"/>
      <c r="E23" s="75"/>
      <c r="F23" s="75"/>
      <c r="G23" s="75"/>
      <c r="H23" s="75"/>
    </row>
    <row r="25" spans="1:8" ht="21.75" customHeight="1" x14ac:dyDescent="0.2">
      <c r="A25" s="12" t="s">
        <v>95</v>
      </c>
      <c r="B25" s="12"/>
      <c r="C25" s="12"/>
      <c r="D25" s="12"/>
      <c r="E25" s="12"/>
      <c r="F25" s="12"/>
      <c r="G25" s="12"/>
      <c r="H25" s="12"/>
    </row>
    <row r="26" spans="1:8" ht="19.5" customHeight="1" x14ac:dyDescent="0.2">
      <c r="B26" s="24" t="s">
        <v>96</v>
      </c>
      <c r="D26" s="77"/>
      <c r="E26" s="77"/>
      <c r="F26" s="77"/>
      <c r="G26" s="77"/>
      <c r="H26" s="77"/>
    </row>
    <row r="27" spans="1:8" ht="19.5" customHeight="1" x14ac:dyDescent="0.2">
      <c r="B27" s="24" t="s">
        <v>97</v>
      </c>
      <c r="D27" s="78"/>
      <c r="E27" s="78"/>
      <c r="F27" s="78"/>
      <c r="G27" s="78"/>
      <c r="H27" s="78"/>
    </row>
    <row r="28" spans="1:8" ht="19.5" customHeight="1" x14ac:dyDescent="0.2">
      <c r="B28" s="24" t="s">
        <v>98</v>
      </c>
      <c r="D28" s="78"/>
      <c r="E28" s="78"/>
      <c r="F28" s="78"/>
      <c r="G28" s="78"/>
      <c r="H28" s="78"/>
    </row>
    <row r="29" spans="1:8" ht="19.5" customHeight="1" x14ac:dyDescent="0.2">
      <c r="B29" s="24" t="s">
        <v>99</v>
      </c>
      <c r="D29" s="75"/>
      <c r="E29" s="75"/>
      <c r="F29" s="75"/>
      <c r="G29" s="75"/>
      <c r="H29" s="75"/>
    </row>
    <row r="31" spans="1:8" ht="21.75" customHeight="1" x14ac:dyDescent="0.2">
      <c r="A31" s="12" t="s">
        <v>100</v>
      </c>
      <c r="B31" s="12"/>
      <c r="C31" s="12"/>
      <c r="D31" s="12"/>
      <c r="E31" s="12"/>
      <c r="F31" s="12"/>
      <c r="G31" s="12"/>
      <c r="H31" s="12"/>
    </row>
    <row r="32" spans="1:8" ht="54" customHeight="1" x14ac:dyDescent="0.2">
      <c r="B32" s="24" t="s">
        <v>101</v>
      </c>
      <c r="D32" s="79"/>
      <c r="E32" s="79"/>
      <c r="F32" s="79"/>
      <c r="G32" s="79"/>
      <c r="H32" s="79"/>
    </row>
    <row r="33" spans="2:8" x14ac:dyDescent="0.2">
      <c r="D33" s="79"/>
      <c r="E33" s="79"/>
      <c r="F33" s="79"/>
      <c r="G33" s="79"/>
      <c r="H33" s="79"/>
    </row>
    <row r="34" spans="2:8" x14ac:dyDescent="0.2">
      <c r="D34" s="79"/>
      <c r="E34" s="79"/>
      <c r="F34" s="79"/>
      <c r="G34" s="79"/>
      <c r="H34" s="79"/>
    </row>
    <row r="35" spans="2:8" ht="54" customHeight="1" x14ac:dyDescent="0.2">
      <c r="B35" s="24" t="s">
        <v>102</v>
      </c>
      <c r="D35" s="79"/>
      <c r="E35" s="79"/>
      <c r="F35" s="79"/>
      <c r="G35" s="79"/>
      <c r="H35" s="79"/>
    </row>
    <row r="36" spans="2:8" x14ac:dyDescent="0.2">
      <c r="D36" s="79"/>
      <c r="E36" s="79"/>
      <c r="F36" s="79"/>
      <c r="G36" s="79"/>
      <c r="H36" s="79"/>
    </row>
    <row r="37" spans="2:8" x14ac:dyDescent="0.2">
      <c r="D37" s="79"/>
      <c r="E37" s="79"/>
      <c r="F37" s="79"/>
      <c r="G37" s="79"/>
      <c r="H37" s="79"/>
    </row>
    <row r="38" spans="2:8" ht="54" customHeight="1" x14ac:dyDescent="0.2">
      <c r="B38" s="24" t="s">
        <v>103</v>
      </c>
      <c r="D38" s="79"/>
      <c r="E38" s="79"/>
      <c r="F38" s="79"/>
      <c r="G38" s="79"/>
      <c r="H38" s="79"/>
    </row>
    <row r="39" spans="2:8" x14ac:dyDescent="0.2">
      <c r="D39" s="79"/>
      <c r="E39" s="79"/>
      <c r="F39" s="79"/>
      <c r="G39" s="79"/>
      <c r="H39" s="79"/>
    </row>
    <row r="40" spans="2:8" x14ac:dyDescent="0.2">
      <c r="D40" s="79"/>
      <c r="E40" s="79"/>
      <c r="F40" s="79"/>
      <c r="G40" s="79"/>
      <c r="H40" s="79"/>
    </row>
  </sheetData>
  <mergeCells count="29">
    <mergeCell ref="A31:H31"/>
    <mergeCell ref="D32:H34"/>
    <mergeCell ref="D35:H37"/>
    <mergeCell ref="D38:H40"/>
    <mergeCell ref="A25:H25"/>
    <mergeCell ref="D26:H26"/>
    <mergeCell ref="D27:H27"/>
    <mergeCell ref="D28:H28"/>
    <mergeCell ref="D29:H29"/>
    <mergeCell ref="D18:H18"/>
    <mergeCell ref="A20:H20"/>
    <mergeCell ref="D21:H21"/>
    <mergeCell ref="D22:H22"/>
    <mergeCell ref="D23:H23"/>
    <mergeCell ref="D13:H13"/>
    <mergeCell ref="D14:H14"/>
    <mergeCell ref="D15:H15"/>
    <mergeCell ref="D16:H16"/>
    <mergeCell ref="D17:H17"/>
    <mergeCell ref="D7:H7"/>
    <mergeCell ref="D8:H8"/>
    <mergeCell ref="D9:H9"/>
    <mergeCell ref="D10:H10"/>
    <mergeCell ref="A12:H12"/>
    <mergeCell ref="A1:H1"/>
    <mergeCell ref="A2:H2"/>
    <mergeCell ref="A4:H4"/>
    <mergeCell ref="D5:H5"/>
    <mergeCell ref="D6:H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5A9C"/>
  </sheetPr>
  <dimension ref="A1:E16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6640625" defaultRowHeight="15" x14ac:dyDescent="0.2"/>
  <cols>
    <col min="1" max="1" width="22" customWidth="1"/>
    <col min="2" max="2" width="30" customWidth="1"/>
    <col min="3" max="3" width="26" customWidth="1"/>
    <col min="4" max="5" width="30" customWidth="1"/>
  </cols>
  <sheetData>
    <row r="1" spans="1:5" ht="36" customHeight="1" x14ac:dyDescent="0.2">
      <c r="A1" s="73" t="s">
        <v>104</v>
      </c>
      <c r="B1" s="73"/>
      <c r="C1" s="73"/>
      <c r="D1" s="73"/>
      <c r="E1" s="73"/>
    </row>
    <row r="2" spans="1:5" ht="31.5" customHeight="1" x14ac:dyDescent="0.2">
      <c r="A2" s="74" t="s">
        <v>105</v>
      </c>
      <c r="B2" s="74"/>
      <c r="C2" s="74"/>
      <c r="D2" s="74"/>
      <c r="E2" s="74"/>
    </row>
    <row r="4" spans="1:5" ht="24" customHeight="1" x14ac:dyDescent="0.2">
      <c r="A4" s="25" t="s">
        <v>106</v>
      </c>
      <c r="B4" s="25" t="s">
        <v>107</v>
      </c>
      <c r="C4" s="25" t="s">
        <v>108</v>
      </c>
      <c r="D4" s="25" t="s">
        <v>109</v>
      </c>
      <c r="E4" s="25" t="s">
        <v>110</v>
      </c>
    </row>
    <row r="5" spans="1:5" ht="45.75" customHeight="1" x14ac:dyDescent="0.2">
      <c r="A5" s="24" t="s">
        <v>111</v>
      </c>
      <c r="B5" s="26"/>
      <c r="C5" s="26"/>
      <c r="D5" s="26"/>
      <c r="E5" s="26"/>
    </row>
    <row r="6" spans="1:5" ht="45.75" customHeight="1" x14ac:dyDescent="0.2">
      <c r="A6" s="24" t="s">
        <v>112</v>
      </c>
      <c r="B6" s="26"/>
      <c r="C6" s="26"/>
      <c r="D6" s="26"/>
      <c r="E6" s="26"/>
    </row>
    <row r="7" spans="1:5" ht="45.75" customHeight="1" x14ac:dyDescent="0.2">
      <c r="A7" s="24" t="s">
        <v>113</v>
      </c>
      <c r="B7" s="26"/>
      <c r="C7" s="26"/>
      <c r="D7" s="26"/>
      <c r="E7" s="26"/>
    </row>
    <row r="8" spans="1:5" ht="45.75" customHeight="1" x14ac:dyDescent="0.2">
      <c r="A8" s="24" t="s">
        <v>114</v>
      </c>
      <c r="B8" s="26"/>
      <c r="C8" s="26"/>
      <c r="D8" s="26"/>
      <c r="E8" s="26"/>
    </row>
    <row r="9" spans="1:5" ht="45.75" customHeight="1" x14ac:dyDescent="0.2">
      <c r="A9" s="24" t="s">
        <v>115</v>
      </c>
      <c r="B9" s="26"/>
      <c r="C9" s="26"/>
      <c r="D9" s="26"/>
      <c r="E9" s="26"/>
    </row>
    <row r="10" spans="1:5" ht="45.75" customHeight="1" x14ac:dyDescent="0.2">
      <c r="A10" s="24" t="s">
        <v>116</v>
      </c>
      <c r="B10" s="26"/>
      <c r="C10" s="26"/>
      <c r="D10" s="26"/>
      <c r="E10" s="26"/>
    </row>
    <row r="11" spans="1:5" ht="45.75" customHeight="1" x14ac:dyDescent="0.2">
      <c r="A11" s="24" t="s">
        <v>117</v>
      </c>
      <c r="B11" s="26"/>
      <c r="C11" s="26"/>
      <c r="D11" s="26"/>
      <c r="E11" s="26"/>
    </row>
    <row r="12" spans="1:5" ht="45.75" customHeight="1" x14ac:dyDescent="0.2">
      <c r="A12" s="24" t="s">
        <v>118</v>
      </c>
      <c r="B12" s="26"/>
      <c r="C12" s="26"/>
      <c r="D12" s="26"/>
      <c r="E12" s="26"/>
    </row>
    <row r="13" spans="1:5" ht="45.75" customHeight="1" x14ac:dyDescent="0.2">
      <c r="A13" s="24" t="s">
        <v>119</v>
      </c>
      <c r="B13" s="26"/>
      <c r="C13" s="26"/>
      <c r="D13" s="26"/>
      <c r="E13" s="26"/>
    </row>
    <row r="14" spans="1:5" ht="45.75" customHeight="1" x14ac:dyDescent="0.2">
      <c r="A14" s="24" t="s">
        <v>120</v>
      </c>
      <c r="B14" s="26"/>
      <c r="C14" s="26"/>
      <c r="D14" s="26"/>
      <c r="E14" s="26"/>
    </row>
    <row r="15" spans="1:5" ht="45.75" customHeight="1" x14ac:dyDescent="0.2">
      <c r="A15" s="24" t="s">
        <v>121</v>
      </c>
      <c r="B15" s="26"/>
      <c r="C15" s="26"/>
      <c r="D15" s="26"/>
      <c r="E15" s="26"/>
    </row>
    <row r="16" spans="1:5" ht="45.75" customHeight="1" x14ac:dyDescent="0.2">
      <c r="A16" s="24" t="s">
        <v>122</v>
      </c>
      <c r="B16" s="26"/>
      <c r="C16" s="26"/>
      <c r="D16" s="26"/>
      <c r="E16" s="26"/>
    </row>
  </sheetData>
  <mergeCells count="2">
    <mergeCell ref="A1:E1"/>
    <mergeCell ref="A2:E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5A9C"/>
  </sheetPr>
  <dimension ref="A1:F37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6640625" defaultRowHeight="15" x14ac:dyDescent="0.2"/>
  <cols>
    <col min="1" max="1" width="46" customWidth="1"/>
    <col min="2" max="2" width="3" customWidth="1"/>
    <col min="3" max="3" width="18" customWidth="1"/>
    <col min="4" max="4" width="16" customWidth="1"/>
    <col min="5" max="5" width="3" customWidth="1"/>
    <col min="6" max="6" width="46" customWidth="1"/>
  </cols>
  <sheetData>
    <row r="1" spans="1:6" ht="36" customHeight="1" x14ac:dyDescent="0.2">
      <c r="A1" s="73" t="s">
        <v>123</v>
      </c>
      <c r="B1" s="73"/>
      <c r="C1" s="73"/>
      <c r="D1" s="73"/>
      <c r="E1" s="73"/>
      <c r="F1" s="73"/>
    </row>
    <row r="2" spans="1:6" ht="27.75" customHeight="1" x14ac:dyDescent="0.2">
      <c r="A2" s="74" t="s">
        <v>124</v>
      </c>
      <c r="B2" s="74"/>
      <c r="C2" s="74"/>
      <c r="D2" s="74"/>
      <c r="E2" s="74"/>
      <c r="F2" s="74"/>
    </row>
    <row r="4" spans="1:6" ht="21.75" customHeight="1" x14ac:dyDescent="0.2">
      <c r="A4" s="12" t="s">
        <v>125</v>
      </c>
      <c r="B4" s="12"/>
      <c r="C4" s="12"/>
      <c r="D4" s="12"/>
      <c r="E4" s="12"/>
      <c r="F4" s="12"/>
    </row>
    <row r="5" spans="1:6" ht="19.5" customHeight="1" x14ac:dyDescent="0.2">
      <c r="A5" s="27" t="s">
        <v>126</v>
      </c>
      <c r="C5" s="28"/>
      <c r="D5" s="29" t="s">
        <v>127</v>
      </c>
    </row>
    <row r="6" spans="1:6" ht="19.5" customHeight="1" x14ac:dyDescent="0.2">
      <c r="A6" s="27" t="s">
        <v>128</v>
      </c>
      <c r="C6" s="28"/>
      <c r="D6" s="29" t="s">
        <v>129</v>
      </c>
    </row>
    <row r="7" spans="1:6" ht="19.5" customHeight="1" x14ac:dyDescent="0.2">
      <c r="A7" s="27" t="s">
        <v>130</v>
      </c>
      <c r="C7" s="28"/>
      <c r="D7" s="29" t="s">
        <v>131</v>
      </c>
    </row>
    <row r="9" spans="1:6" ht="21.75" customHeight="1" x14ac:dyDescent="0.2">
      <c r="A9" s="12" t="s">
        <v>132</v>
      </c>
      <c r="B9" s="12"/>
      <c r="C9" s="12"/>
      <c r="D9" s="12"/>
      <c r="E9" s="12"/>
      <c r="F9" s="12"/>
    </row>
    <row r="10" spans="1:6" ht="19.5" customHeight="1" x14ac:dyDescent="0.2">
      <c r="A10" s="27" t="s">
        <v>133</v>
      </c>
      <c r="C10" s="28"/>
      <c r="D10" s="29" t="s">
        <v>134</v>
      </c>
    </row>
    <row r="11" spans="1:6" ht="19.5" customHeight="1" x14ac:dyDescent="0.2">
      <c r="A11" s="27" t="s">
        <v>135</v>
      </c>
      <c r="C11" s="28"/>
      <c r="D11" s="29" t="s">
        <v>136</v>
      </c>
    </row>
    <row r="12" spans="1:6" ht="19.5" customHeight="1" x14ac:dyDescent="0.2">
      <c r="A12" s="27" t="s">
        <v>137</v>
      </c>
      <c r="C12" s="28"/>
      <c r="D12" s="29" t="s">
        <v>136</v>
      </c>
    </row>
    <row r="13" spans="1:6" ht="19.5" customHeight="1" x14ac:dyDescent="0.2">
      <c r="A13" s="27" t="s">
        <v>138</v>
      </c>
      <c r="C13" s="28"/>
      <c r="D13" s="29" t="s">
        <v>139</v>
      </c>
    </row>
    <row r="15" spans="1:6" ht="21.75" customHeight="1" x14ac:dyDescent="0.2">
      <c r="A15" s="12" t="s">
        <v>140</v>
      </c>
      <c r="B15" s="12"/>
      <c r="C15" s="12"/>
      <c r="D15" s="12"/>
      <c r="E15" s="12"/>
      <c r="F15" s="12"/>
    </row>
    <row r="16" spans="1:6" ht="19.5" customHeight="1" x14ac:dyDescent="0.2">
      <c r="A16" s="27" t="s">
        <v>141</v>
      </c>
      <c r="C16" s="28"/>
      <c r="D16" s="29" t="s">
        <v>142</v>
      </c>
    </row>
    <row r="17" spans="1:6" ht="19.5" customHeight="1" x14ac:dyDescent="0.2">
      <c r="A17" s="27" t="s">
        <v>143</v>
      </c>
      <c r="C17" s="28"/>
      <c r="D17" s="29" t="s">
        <v>142</v>
      </c>
    </row>
    <row r="18" spans="1:6" ht="19.5" customHeight="1" x14ac:dyDescent="0.2">
      <c r="A18" s="27" t="s">
        <v>144</v>
      </c>
      <c r="C18" s="28"/>
      <c r="D18" s="29" t="s">
        <v>142</v>
      </c>
    </row>
    <row r="19" spans="1:6" ht="19.5" customHeight="1" x14ac:dyDescent="0.2">
      <c r="A19" s="27" t="s">
        <v>145</v>
      </c>
      <c r="C19" s="28"/>
      <c r="D19" s="29" t="s">
        <v>146</v>
      </c>
    </row>
    <row r="20" spans="1:6" ht="19.5" customHeight="1" x14ac:dyDescent="0.2">
      <c r="A20" s="27" t="s">
        <v>147</v>
      </c>
      <c r="C20" s="28"/>
      <c r="D20" s="29" t="s">
        <v>142</v>
      </c>
    </row>
    <row r="22" spans="1:6" ht="21.75" customHeight="1" x14ac:dyDescent="0.2">
      <c r="A22" s="12" t="s">
        <v>148</v>
      </c>
      <c r="B22" s="12"/>
      <c r="C22" s="12"/>
      <c r="D22" s="12"/>
      <c r="E22" s="12"/>
      <c r="F22" s="12"/>
    </row>
    <row r="23" spans="1:6" ht="19.5" customHeight="1" x14ac:dyDescent="0.2">
      <c r="A23" s="27" t="s">
        <v>149</v>
      </c>
      <c r="C23" s="30"/>
      <c r="D23" s="29" t="s">
        <v>3</v>
      </c>
    </row>
    <row r="24" spans="1:6" ht="19.5" customHeight="1" x14ac:dyDescent="0.2">
      <c r="A24" s="27" t="s">
        <v>150</v>
      </c>
      <c r="C24" s="31">
        <f>IFERROR(C17*C23,0)</f>
        <v>0</v>
      </c>
      <c r="D24" s="29" t="s">
        <v>142</v>
      </c>
    </row>
    <row r="25" spans="1:6" ht="19.5" customHeight="1" x14ac:dyDescent="0.2">
      <c r="A25" s="27" t="s">
        <v>151</v>
      </c>
      <c r="C25" s="31">
        <f>IFERROR(C18*C23,0)</f>
        <v>0</v>
      </c>
      <c r="D25" s="29" t="s">
        <v>142</v>
      </c>
    </row>
    <row r="27" spans="1:6" ht="21.75" customHeight="1" x14ac:dyDescent="0.2">
      <c r="A27" s="12" t="s">
        <v>152</v>
      </c>
      <c r="B27" s="12"/>
      <c r="C27" s="12"/>
      <c r="D27" s="12"/>
      <c r="E27" s="12"/>
      <c r="F27" s="12"/>
    </row>
    <row r="28" spans="1:6" ht="19.5" customHeight="1" x14ac:dyDescent="0.2">
      <c r="A28" s="27" t="s">
        <v>153</v>
      </c>
      <c r="C28" s="32"/>
      <c r="D28" s="29" t="s">
        <v>154</v>
      </c>
    </row>
    <row r="29" spans="1:6" ht="19.5" customHeight="1" x14ac:dyDescent="0.2">
      <c r="A29" s="27" t="s">
        <v>155</v>
      </c>
      <c r="C29" s="33"/>
      <c r="D29" s="29"/>
    </row>
    <row r="30" spans="1:6" ht="19.5" customHeight="1" x14ac:dyDescent="0.2">
      <c r="A30" s="27" t="s">
        <v>156</v>
      </c>
      <c r="C30" s="28"/>
      <c r="D30" s="29" t="s">
        <v>157</v>
      </c>
    </row>
    <row r="31" spans="1:6" ht="19.5" customHeight="1" x14ac:dyDescent="0.2">
      <c r="A31" s="27" t="s">
        <v>158</v>
      </c>
      <c r="C31" s="28"/>
      <c r="D31" s="29" t="s">
        <v>159</v>
      </c>
    </row>
    <row r="33" spans="1:6" ht="21.75" customHeight="1" x14ac:dyDescent="0.2">
      <c r="A33" s="12" t="s">
        <v>160</v>
      </c>
      <c r="B33" s="12"/>
      <c r="C33" s="12"/>
      <c r="D33" s="12"/>
      <c r="E33" s="12"/>
      <c r="F33" s="12"/>
    </row>
    <row r="34" spans="1:6" ht="19.5" customHeight="1" x14ac:dyDescent="0.2">
      <c r="A34" s="27" t="s">
        <v>161</v>
      </c>
      <c r="C34" s="34"/>
      <c r="D34" s="29" t="s">
        <v>162</v>
      </c>
    </row>
    <row r="35" spans="1:6" ht="19.5" customHeight="1" x14ac:dyDescent="0.2">
      <c r="A35" s="27" t="s">
        <v>163</v>
      </c>
      <c r="C35" s="28">
        <v>3</v>
      </c>
      <c r="D35" s="29" t="s">
        <v>164</v>
      </c>
    </row>
    <row r="36" spans="1:6" ht="19.5" customHeight="1" x14ac:dyDescent="0.2">
      <c r="A36" s="27" t="s">
        <v>165</v>
      </c>
      <c r="C36" s="31">
        <f>IFERROR(ROUND(C17*(1+C34)^C35,0),0)</f>
        <v>0</v>
      </c>
      <c r="D36" s="29" t="s">
        <v>142</v>
      </c>
    </row>
    <row r="37" spans="1:6" ht="19.5" customHeight="1" x14ac:dyDescent="0.2">
      <c r="A37" s="27" t="s">
        <v>166</v>
      </c>
      <c r="C37" s="31">
        <f>IFERROR(ROUND(C11*(1+C34)^C35,0),0)</f>
        <v>0</v>
      </c>
      <c r="D37" s="29" t="s">
        <v>136</v>
      </c>
    </row>
  </sheetData>
  <mergeCells count="8">
    <mergeCell ref="A22:F22"/>
    <mergeCell ref="A27:F27"/>
    <mergeCell ref="A33:F33"/>
    <mergeCell ref="A1:F1"/>
    <mergeCell ref="A2:F2"/>
    <mergeCell ref="A4:F4"/>
    <mergeCell ref="A9:F9"/>
    <mergeCell ref="A15:F15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O71"/>
  <sheetViews>
    <sheetView showGridLines="0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baseColWidth="10" defaultColWidth="8.6640625" defaultRowHeight="15" x14ac:dyDescent="0.2"/>
  <cols>
    <col min="1" max="1" width="9" customWidth="1"/>
    <col min="2" max="3" width="26" customWidth="1"/>
    <col min="4" max="4" width="50" customWidth="1"/>
    <col min="5" max="5" width="11" customWidth="1"/>
    <col min="6" max="6" width="12" customWidth="1"/>
    <col min="7" max="7" width="24" customWidth="1"/>
    <col min="8" max="8" width="12" customWidth="1"/>
    <col min="9" max="9" width="24" customWidth="1"/>
    <col min="10" max="10" width="12" customWidth="1"/>
    <col min="11" max="11" width="24" customWidth="1"/>
    <col min="12" max="14" width="9" customWidth="1"/>
    <col min="15" max="15" width="10" hidden="1" customWidth="1"/>
  </cols>
  <sheetData>
    <row r="1" spans="1:15" ht="36" customHeight="1" x14ac:dyDescent="0.2">
      <c r="A1" s="73" t="s">
        <v>167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1:15" ht="30" customHeight="1" x14ac:dyDescent="0.2">
      <c r="A2" s="74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33.75" customHeight="1" x14ac:dyDescent="0.2">
      <c r="A3" s="35" t="s">
        <v>169</v>
      </c>
      <c r="B3" s="35" t="s">
        <v>170</v>
      </c>
      <c r="C3" s="35" t="s">
        <v>171</v>
      </c>
      <c r="D3" s="35" t="s">
        <v>172</v>
      </c>
      <c r="E3" s="35" t="s">
        <v>173</v>
      </c>
      <c r="F3" s="35" t="s">
        <v>174</v>
      </c>
      <c r="G3" s="35" t="s">
        <v>175</v>
      </c>
      <c r="H3" s="35" t="s">
        <v>176</v>
      </c>
      <c r="I3" s="35" t="s">
        <v>177</v>
      </c>
      <c r="J3" s="35" t="s">
        <v>178</v>
      </c>
      <c r="K3" s="35" t="s">
        <v>179</v>
      </c>
      <c r="L3" s="35" t="s">
        <v>180</v>
      </c>
      <c r="M3" s="35" t="s">
        <v>181</v>
      </c>
      <c r="N3" s="35" t="s">
        <v>182</v>
      </c>
      <c r="O3" s="36" t="s">
        <v>1</v>
      </c>
    </row>
    <row r="4" spans="1:15" ht="60" customHeight="1" x14ac:dyDescent="0.2">
      <c r="A4" s="37" t="s">
        <v>183</v>
      </c>
      <c r="B4" s="38" t="s">
        <v>184</v>
      </c>
      <c r="C4" s="38" t="s">
        <v>185</v>
      </c>
      <c r="D4" s="38" t="s">
        <v>186</v>
      </c>
      <c r="E4" s="37" t="s">
        <v>6</v>
      </c>
      <c r="F4" s="37" t="s">
        <v>5</v>
      </c>
      <c r="G4" s="38" t="s">
        <v>187</v>
      </c>
      <c r="H4" s="37" t="s">
        <v>7</v>
      </c>
      <c r="I4" s="38" t="s">
        <v>188</v>
      </c>
      <c r="J4" s="37" t="s">
        <v>9</v>
      </c>
      <c r="K4" s="38" t="s">
        <v>189</v>
      </c>
      <c r="L4" s="39">
        <f>IF(OR($E4="",F4=""),"",IF($E4="K.O.","",ROUND($O4*IFERROR(INDEX(Konfig!$E$2:$E$5,MATCH(F4,Konfig!$D$2:$D$5,0)),0),2)))</f>
        <v>3</v>
      </c>
      <c r="M4" s="39">
        <f>IF(OR($E4="",H4=""),"",IF($E4="K.O.","",ROUND($O4*IFERROR(INDEX(Konfig!$E$2:$E$5,MATCH(H4,Konfig!$D$2:$D$5,0)),0),2)))</f>
        <v>1.5</v>
      </c>
      <c r="N4" s="39">
        <f>IF(OR($E4="",J4=""),"",IF($E4="K.O.","",ROUND($O4*IFERROR(INDEX(Konfig!$E$2:$E$5,MATCH(J4,Konfig!$D$2:$D$5,0)),0),2)))</f>
        <v>0</v>
      </c>
      <c r="O4" s="36">
        <f>IFERROR(INDEX(Konfig!$B$2:$B$4,MATCH(E4,Konfig!$A$2:$A$4,0)),0)</f>
        <v>3</v>
      </c>
    </row>
    <row r="5" spans="1:15" ht="33.75" customHeight="1" x14ac:dyDescent="0.2">
      <c r="A5" s="40" t="s">
        <v>190</v>
      </c>
      <c r="B5" s="41" t="s">
        <v>191</v>
      </c>
      <c r="C5" s="41" t="s">
        <v>192</v>
      </c>
      <c r="D5" s="41" t="s">
        <v>193</v>
      </c>
      <c r="E5" s="42"/>
      <c r="F5" s="42"/>
      <c r="G5" s="43"/>
      <c r="H5" s="42"/>
      <c r="I5" s="43"/>
      <c r="J5" s="42"/>
      <c r="K5" s="43"/>
      <c r="L5" s="44" t="str">
        <f>IF(OR($E5="",F5=""),"",IF($E5="K.O.","",ROUND($O5*IFERROR(INDEX(Konfig!$E$2:$E$5,MATCH(F5,Konfig!$D$2:$D$5,0)),0),2)))</f>
        <v/>
      </c>
      <c r="M5" s="44" t="str">
        <f>IF(OR($E5="",H5=""),"",IF($E5="K.O.","",ROUND($O5*IFERROR(INDEX(Konfig!$E$2:$E$5,MATCH(H5,Konfig!$D$2:$D$5,0)),0),2)))</f>
        <v/>
      </c>
      <c r="N5" s="44" t="str">
        <f>IF(OR($E5="",J5=""),"",IF($E5="K.O.","",ROUND($O5*IFERROR(INDEX(Konfig!$E$2:$E$5,MATCH(J5,Konfig!$D$2:$D$5,0)),0),2)))</f>
        <v/>
      </c>
      <c r="O5" s="36">
        <f>IFERROR(INDEX(Konfig!$B$2:$B$4,MATCH(E5,Konfig!$A$2:$A$4,0)),0)</f>
        <v>0</v>
      </c>
    </row>
    <row r="6" spans="1:15" ht="46.5" customHeight="1" x14ac:dyDescent="0.2">
      <c r="A6" s="45" t="s">
        <v>194</v>
      </c>
      <c r="B6" s="46" t="s">
        <v>191</v>
      </c>
      <c r="C6" s="46" t="s">
        <v>195</v>
      </c>
      <c r="D6" s="46" t="s">
        <v>196</v>
      </c>
      <c r="E6" s="42"/>
      <c r="F6" s="42"/>
      <c r="G6" s="43"/>
      <c r="H6" s="42"/>
      <c r="I6" s="43"/>
      <c r="J6" s="42"/>
      <c r="K6" s="43"/>
      <c r="L6" s="44" t="str">
        <f>IF(OR($E6="",F6=""),"",IF($E6="K.O.","",ROUND($O6*IFERROR(INDEX(Konfig!$E$2:$E$5,MATCH(F6,Konfig!$D$2:$D$5,0)),0),2)))</f>
        <v/>
      </c>
      <c r="M6" s="44" t="str">
        <f>IF(OR($E6="",H6=""),"",IF($E6="K.O.","",ROUND($O6*IFERROR(INDEX(Konfig!$E$2:$E$5,MATCH(H6,Konfig!$D$2:$D$5,0)),0),2)))</f>
        <v/>
      </c>
      <c r="N6" s="44" t="str">
        <f>IF(OR($E6="",J6=""),"",IF($E6="K.O.","",ROUND($O6*IFERROR(INDEX(Konfig!$E$2:$E$5,MATCH(J6,Konfig!$D$2:$D$5,0)),0),2)))</f>
        <v/>
      </c>
      <c r="O6" s="36">
        <f>IFERROR(INDEX(Konfig!$B$2:$B$4,MATCH(E6,Konfig!$A$2:$A$4,0)),0)</f>
        <v>0</v>
      </c>
    </row>
    <row r="7" spans="1:15" ht="46.5" customHeight="1" x14ac:dyDescent="0.2">
      <c r="A7" s="40" t="s">
        <v>197</v>
      </c>
      <c r="B7" s="41" t="s">
        <v>191</v>
      </c>
      <c r="C7" s="41" t="s">
        <v>198</v>
      </c>
      <c r="D7" s="41" t="s">
        <v>199</v>
      </c>
      <c r="E7" s="42"/>
      <c r="F7" s="42"/>
      <c r="G7" s="43"/>
      <c r="H7" s="42"/>
      <c r="I7" s="43"/>
      <c r="J7" s="42"/>
      <c r="K7" s="43"/>
      <c r="L7" s="44" t="str">
        <f>IF(OR($E7="",F7=""),"",IF($E7="K.O.","",ROUND($O7*IFERROR(INDEX(Konfig!$E$2:$E$5,MATCH(F7,Konfig!$D$2:$D$5,0)),0),2)))</f>
        <v/>
      </c>
      <c r="M7" s="44" t="str">
        <f>IF(OR($E7="",H7=""),"",IF($E7="K.O.","",ROUND($O7*IFERROR(INDEX(Konfig!$E$2:$E$5,MATCH(H7,Konfig!$D$2:$D$5,0)),0),2)))</f>
        <v/>
      </c>
      <c r="N7" s="44" t="str">
        <f>IF(OR($E7="",J7=""),"",IF($E7="K.O.","",ROUND($O7*IFERROR(INDEX(Konfig!$E$2:$E$5,MATCH(J7,Konfig!$D$2:$D$5,0)),0),2)))</f>
        <v/>
      </c>
      <c r="O7" s="36">
        <f>IFERROR(INDEX(Konfig!$B$2:$B$4,MATCH(E7,Konfig!$A$2:$A$4,0)),0)</f>
        <v>0</v>
      </c>
    </row>
    <row r="8" spans="1:15" ht="46.5" customHeight="1" x14ac:dyDescent="0.2">
      <c r="A8" s="45" t="s">
        <v>200</v>
      </c>
      <c r="B8" s="46" t="s">
        <v>191</v>
      </c>
      <c r="C8" s="46" t="s">
        <v>201</v>
      </c>
      <c r="D8" s="46" t="s">
        <v>202</v>
      </c>
      <c r="E8" s="42"/>
      <c r="F8" s="42"/>
      <c r="G8" s="43"/>
      <c r="H8" s="42"/>
      <c r="I8" s="43"/>
      <c r="J8" s="42"/>
      <c r="K8" s="43"/>
      <c r="L8" s="44" t="str">
        <f>IF(OR($E8="",F8=""),"",IF($E8="K.O.","",ROUND($O8*IFERROR(INDEX(Konfig!$E$2:$E$5,MATCH(F8,Konfig!$D$2:$D$5,0)),0),2)))</f>
        <v/>
      </c>
      <c r="M8" s="44" t="str">
        <f>IF(OR($E8="",H8=""),"",IF($E8="K.O.","",ROUND($O8*IFERROR(INDEX(Konfig!$E$2:$E$5,MATCH(H8,Konfig!$D$2:$D$5,0)),0),2)))</f>
        <v/>
      </c>
      <c r="N8" s="44" t="str">
        <f>IF(OR($E8="",J8=""),"",IF($E8="K.O.","",ROUND($O8*IFERROR(INDEX(Konfig!$E$2:$E$5,MATCH(J8,Konfig!$D$2:$D$5,0)),0),2)))</f>
        <v/>
      </c>
      <c r="O8" s="36">
        <f>IFERROR(INDEX(Konfig!$B$2:$B$4,MATCH(E8,Konfig!$A$2:$A$4,0)),0)</f>
        <v>0</v>
      </c>
    </row>
    <row r="9" spans="1:15" ht="33.75" customHeight="1" x14ac:dyDescent="0.2">
      <c r="A9" s="40" t="s">
        <v>203</v>
      </c>
      <c r="B9" s="41" t="s">
        <v>204</v>
      </c>
      <c r="C9" s="41" t="s">
        <v>205</v>
      </c>
      <c r="D9" s="41" t="s">
        <v>206</v>
      </c>
      <c r="E9" s="42"/>
      <c r="F9" s="42"/>
      <c r="G9" s="43"/>
      <c r="H9" s="42"/>
      <c r="I9" s="43"/>
      <c r="J9" s="42"/>
      <c r="K9" s="43"/>
      <c r="L9" s="44" t="str">
        <f>IF(OR($E9="",F9=""),"",IF($E9="K.O.","",ROUND($O9*IFERROR(INDEX(Konfig!$E$2:$E$5,MATCH(F9,Konfig!$D$2:$D$5,0)),0),2)))</f>
        <v/>
      </c>
      <c r="M9" s="44" t="str">
        <f>IF(OR($E9="",H9=""),"",IF($E9="K.O.","",ROUND($O9*IFERROR(INDEX(Konfig!$E$2:$E$5,MATCH(H9,Konfig!$D$2:$D$5,0)),0),2)))</f>
        <v/>
      </c>
      <c r="N9" s="44" t="str">
        <f>IF(OR($E9="",J9=""),"",IF($E9="K.O.","",ROUND($O9*IFERROR(INDEX(Konfig!$E$2:$E$5,MATCH(J9,Konfig!$D$2:$D$5,0)),0),2)))</f>
        <v/>
      </c>
      <c r="O9" s="36">
        <f>IFERROR(INDEX(Konfig!$B$2:$B$4,MATCH(E9,Konfig!$A$2:$A$4,0)),0)</f>
        <v>0</v>
      </c>
    </row>
    <row r="10" spans="1:15" ht="33.75" customHeight="1" x14ac:dyDescent="0.2">
      <c r="A10" s="45" t="s">
        <v>207</v>
      </c>
      <c r="B10" s="46" t="s">
        <v>204</v>
      </c>
      <c r="C10" s="46" t="s">
        <v>208</v>
      </c>
      <c r="D10" s="46" t="s">
        <v>209</v>
      </c>
      <c r="E10" s="42"/>
      <c r="F10" s="42"/>
      <c r="G10" s="43"/>
      <c r="H10" s="42"/>
      <c r="I10" s="43"/>
      <c r="J10" s="42"/>
      <c r="K10" s="43"/>
      <c r="L10" s="44" t="str">
        <f>IF(OR($E10="",F10=""),"",IF($E10="K.O.","",ROUND($O10*IFERROR(INDEX(Konfig!$E$2:$E$5,MATCH(F10,Konfig!$D$2:$D$5,0)),0),2)))</f>
        <v/>
      </c>
      <c r="M10" s="44" t="str">
        <f>IF(OR($E10="",H10=""),"",IF($E10="K.O.","",ROUND($O10*IFERROR(INDEX(Konfig!$E$2:$E$5,MATCH(H10,Konfig!$D$2:$D$5,0)),0),2)))</f>
        <v/>
      </c>
      <c r="N10" s="44" t="str">
        <f>IF(OR($E10="",J10=""),"",IF($E10="K.O.","",ROUND($O10*IFERROR(INDEX(Konfig!$E$2:$E$5,MATCH(J10,Konfig!$D$2:$D$5,0)),0),2)))</f>
        <v/>
      </c>
      <c r="O10" s="36">
        <f>IFERROR(INDEX(Konfig!$B$2:$B$4,MATCH(E10,Konfig!$A$2:$A$4,0)),0)</f>
        <v>0</v>
      </c>
    </row>
    <row r="11" spans="1:15" ht="33.75" customHeight="1" x14ac:dyDescent="0.2">
      <c r="A11" s="40" t="s">
        <v>210</v>
      </c>
      <c r="B11" s="41" t="s">
        <v>204</v>
      </c>
      <c r="C11" s="41" t="s">
        <v>211</v>
      </c>
      <c r="D11" s="41" t="s">
        <v>212</v>
      </c>
      <c r="E11" s="42"/>
      <c r="F11" s="42"/>
      <c r="G11" s="43"/>
      <c r="H11" s="42"/>
      <c r="I11" s="43"/>
      <c r="J11" s="42"/>
      <c r="K11" s="43"/>
      <c r="L11" s="44" t="str">
        <f>IF(OR($E11="",F11=""),"",IF($E11="K.O.","",ROUND($O11*IFERROR(INDEX(Konfig!$E$2:$E$5,MATCH(F11,Konfig!$D$2:$D$5,0)),0),2)))</f>
        <v/>
      </c>
      <c r="M11" s="44" t="str">
        <f>IF(OR($E11="",H11=""),"",IF($E11="K.O.","",ROUND($O11*IFERROR(INDEX(Konfig!$E$2:$E$5,MATCH(H11,Konfig!$D$2:$D$5,0)),0),2)))</f>
        <v/>
      </c>
      <c r="N11" s="44" t="str">
        <f>IF(OR($E11="",J11=""),"",IF($E11="K.O.","",ROUND($O11*IFERROR(INDEX(Konfig!$E$2:$E$5,MATCH(J11,Konfig!$D$2:$D$5,0)),0),2)))</f>
        <v/>
      </c>
      <c r="O11" s="36">
        <f>IFERROR(INDEX(Konfig!$B$2:$B$4,MATCH(E11,Konfig!$A$2:$A$4,0)),0)</f>
        <v>0</v>
      </c>
    </row>
    <row r="12" spans="1:15" ht="33.75" customHeight="1" x14ac:dyDescent="0.2">
      <c r="A12" s="45" t="s">
        <v>213</v>
      </c>
      <c r="B12" s="46" t="s">
        <v>204</v>
      </c>
      <c r="C12" s="46" t="s">
        <v>214</v>
      </c>
      <c r="D12" s="46" t="s">
        <v>215</v>
      </c>
      <c r="E12" s="42"/>
      <c r="F12" s="42"/>
      <c r="G12" s="43"/>
      <c r="H12" s="42"/>
      <c r="I12" s="43"/>
      <c r="J12" s="42"/>
      <c r="K12" s="43"/>
      <c r="L12" s="44" t="str">
        <f>IF(OR($E12="",F12=""),"",IF($E12="K.O.","",ROUND($O12*IFERROR(INDEX(Konfig!$E$2:$E$5,MATCH(F12,Konfig!$D$2:$D$5,0)),0),2)))</f>
        <v/>
      </c>
      <c r="M12" s="44" t="str">
        <f>IF(OR($E12="",H12=""),"",IF($E12="K.O.","",ROUND($O12*IFERROR(INDEX(Konfig!$E$2:$E$5,MATCH(H12,Konfig!$D$2:$D$5,0)),0),2)))</f>
        <v/>
      </c>
      <c r="N12" s="44" t="str">
        <f>IF(OR($E12="",J12=""),"",IF($E12="K.O.","",ROUND($O12*IFERROR(INDEX(Konfig!$E$2:$E$5,MATCH(J12,Konfig!$D$2:$D$5,0)),0),2)))</f>
        <v/>
      </c>
      <c r="O12" s="36">
        <f>IFERROR(INDEX(Konfig!$B$2:$B$4,MATCH(E12,Konfig!$A$2:$A$4,0)),0)</f>
        <v>0</v>
      </c>
    </row>
    <row r="13" spans="1:15" ht="33.75" customHeight="1" x14ac:dyDescent="0.2">
      <c r="A13" s="40" t="s">
        <v>216</v>
      </c>
      <c r="B13" s="41" t="s">
        <v>204</v>
      </c>
      <c r="C13" s="41" t="s">
        <v>217</v>
      </c>
      <c r="D13" s="41" t="s">
        <v>218</v>
      </c>
      <c r="E13" s="42"/>
      <c r="F13" s="42"/>
      <c r="G13" s="43"/>
      <c r="H13" s="42"/>
      <c r="I13" s="43"/>
      <c r="J13" s="42"/>
      <c r="K13" s="43"/>
      <c r="L13" s="44" t="str">
        <f>IF(OR($E13="",F13=""),"",IF($E13="K.O.","",ROUND($O13*IFERROR(INDEX(Konfig!$E$2:$E$5,MATCH(F13,Konfig!$D$2:$D$5,0)),0),2)))</f>
        <v/>
      </c>
      <c r="M13" s="44" t="str">
        <f>IF(OR($E13="",H13=""),"",IF($E13="K.O.","",ROUND($O13*IFERROR(INDEX(Konfig!$E$2:$E$5,MATCH(H13,Konfig!$D$2:$D$5,0)),0),2)))</f>
        <v/>
      </c>
      <c r="N13" s="44" t="str">
        <f>IF(OR($E13="",J13=""),"",IF($E13="K.O.","",ROUND($O13*IFERROR(INDEX(Konfig!$E$2:$E$5,MATCH(J13,Konfig!$D$2:$D$5,0)),0),2)))</f>
        <v/>
      </c>
      <c r="O13" s="36">
        <f>IFERROR(INDEX(Konfig!$B$2:$B$4,MATCH(E13,Konfig!$A$2:$A$4,0)),0)</f>
        <v>0</v>
      </c>
    </row>
    <row r="14" spans="1:15" ht="33.75" customHeight="1" x14ac:dyDescent="0.2">
      <c r="A14" s="45" t="s">
        <v>219</v>
      </c>
      <c r="B14" s="46" t="s">
        <v>204</v>
      </c>
      <c r="C14" s="46" t="s">
        <v>220</v>
      </c>
      <c r="D14" s="46" t="s">
        <v>221</v>
      </c>
      <c r="E14" s="42"/>
      <c r="F14" s="42"/>
      <c r="G14" s="43"/>
      <c r="H14" s="42"/>
      <c r="I14" s="43"/>
      <c r="J14" s="42"/>
      <c r="K14" s="43"/>
      <c r="L14" s="44" t="str">
        <f>IF(OR($E14="",F14=""),"",IF($E14="K.O.","",ROUND($O14*IFERROR(INDEX(Konfig!$E$2:$E$5,MATCH(F14,Konfig!$D$2:$D$5,0)),0),2)))</f>
        <v/>
      </c>
      <c r="M14" s="44" t="str">
        <f>IF(OR($E14="",H14=""),"",IF($E14="K.O.","",ROUND($O14*IFERROR(INDEX(Konfig!$E$2:$E$5,MATCH(H14,Konfig!$D$2:$D$5,0)),0),2)))</f>
        <v/>
      </c>
      <c r="N14" s="44" t="str">
        <f>IF(OR($E14="",J14=""),"",IF($E14="K.O.","",ROUND($O14*IFERROR(INDEX(Konfig!$E$2:$E$5,MATCH(J14,Konfig!$D$2:$D$5,0)),0),2)))</f>
        <v/>
      </c>
      <c r="O14" s="36">
        <f>IFERROR(INDEX(Konfig!$B$2:$B$4,MATCH(E14,Konfig!$A$2:$A$4,0)),0)</f>
        <v>0</v>
      </c>
    </row>
    <row r="15" spans="1:15" ht="46.5" customHeight="1" x14ac:dyDescent="0.2">
      <c r="A15" s="40" t="s">
        <v>222</v>
      </c>
      <c r="B15" s="41" t="s">
        <v>223</v>
      </c>
      <c r="C15" s="41" t="s">
        <v>224</v>
      </c>
      <c r="D15" s="41" t="s">
        <v>225</v>
      </c>
      <c r="E15" s="42"/>
      <c r="F15" s="42"/>
      <c r="G15" s="43"/>
      <c r="H15" s="42"/>
      <c r="I15" s="43"/>
      <c r="J15" s="42"/>
      <c r="K15" s="43"/>
      <c r="L15" s="44" t="str">
        <f>IF(OR($E15="",F15=""),"",IF($E15="K.O.","",ROUND($O15*IFERROR(INDEX(Konfig!$E$2:$E$5,MATCH(F15,Konfig!$D$2:$D$5,0)),0),2)))</f>
        <v/>
      </c>
      <c r="M15" s="44" t="str">
        <f>IF(OR($E15="",H15=""),"",IF($E15="K.O.","",ROUND($O15*IFERROR(INDEX(Konfig!$E$2:$E$5,MATCH(H15,Konfig!$D$2:$D$5,0)),0),2)))</f>
        <v/>
      </c>
      <c r="N15" s="44" t="str">
        <f>IF(OR($E15="",J15=""),"",IF($E15="K.O.","",ROUND($O15*IFERROR(INDEX(Konfig!$E$2:$E$5,MATCH(J15,Konfig!$D$2:$D$5,0)),0),2)))</f>
        <v/>
      </c>
      <c r="O15" s="36">
        <f>IFERROR(INDEX(Konfig!$B$2:$B$4,MATCH(E15,Konfig!$A$2:$A$4,0)),0)</f>
        <v>0</v>
      </c>
    </row>
    <row r="16" spans="1:15" ht="46.5" customHeight="1" x14ac:dyDescent="0.2">
      <c r="A16" s="45" t="s">
        <v>226</v>
      </c>
      <c r="B16" s="46" t="s">
        <v>223</v>
      </c>
      <c r="C16" s="46" t="s">
        <v>227</v>
      </c>
      <c r="D16" s="46" t="s">
        <v>228</v>
      </c>
      <c r="E16" s="42"/>
      <c r="F16" s="42"/>
      <c r="G16" s="43"/>
      <c r="H16" s="42"/>
      <c r="I16" s="43"/>
      <c r="J16" s="42"/>
      <c r="K16" s="43"/>
      <c r="L16" s="44" t="str">
        <f>IF(OR($E16="",F16=""),"",IF($E16="K.O.","",ROUND($O16*IFERROR(INDEX(Konfig!$E$2:$E$5,MATCH(F16,Konfig!$D$2:$D$5,0)),0),2)))</f>
        <v/>
      </c>
      <c r="M16" s="44" t="str">
        <f>IF(OR($E16="",H16=""),"",IF($E16="K.O.","",ROUND($O16*IFERROR(INDEX(Konfig!$E$2:$E$5,MATCH(H16,Konfig!$D$2:$D$5,0)),0),2)))</f>
        <v/>
      </c>
      <c r="N16" s="44" t="str">
        <f>IF(OR($E16="",J16=""),"",IF($E16="K.O.","",ROUND($O16*IFERROR(INDEX(Konfig!$E$2:$E$5,MATCH(J16,Konfig!$D$2:$D$5,0)),0),2)))</f>
        <v/>
      </c>
      <c r="O16" s="36">
        <f>IFERROR(INDEX(Konfig!$B$2:$B$4,MATCH(E16,Konfig!$A$2:$A$4,0)),0)</f>
        <v>0</v>
      </c>
    </row>
    <row r="17" spans="1:15" ht="27.75" customHeight="1" x14ac:dyDescent="0.2">
      <c r="A17" s="40" t="s">
        <v>229</v>
      </c>
      <c r="B17" s="41" t="s">
        <v>223</v>
      </c>
      <c r="C17" s="41" t="s">
        <v>230</v>
      </c>
      <c r="D17" s="41" t="s">
        <v>231</v>
      </c>
      <c r="E17" s="42"/>
      <c r="F17" s="42"/>
      <c r="G17" s="43"/>
      <c r="H17" s="42"/>
      <c r="I17" s="43"/>
      <c r="J17" s="42"/>
      <c r="K17" s="43"/>
      <c r="L17" s="44" t="str">
        <f>IF(OR($E17="",F17=""),"",IF($E17="K.O.","",ROUND($O17*IFERROR(INDEX(Konfig!$E$2:$E$5,MATCH(F17,Konfig!$D$2:$D$5,0)),0),2)))</f>
        <v/>
      </c>
      <c r="M17" s="44" t="str">
        <f>IF(OR($E17="",H17=""),"",IF($E17="K.O.","",ROUND($O17*IFERROR(INDEX(Konfig!$E$2:$E$5,MATCH(H17,Konfig!$D$2:$D$5,0)),0),2)))</f>
        <v/>
      </c>
      <c r="N17" s="44" t="str">
        <f>IF(OR($E17="",J17=""),"",IF($E17="K.O.","",ROUND($O17*IFERROR(INDEX(Konfig!$E$2:$E$5,MATCH(J17,Konfig!$D$2:$D$5,0)),0),2)))</f>
        <v/>
      </c>
      <c r="O17" s="36">
        <f>IFERROR(INDEX(Konfig!$B$2:$B$4,MATCH(E17,Konfig!$A$2:$A$4,0)),0)</f>
        <v>0</v>
      </c>
    </row>
    <row r="18" spans="1:15" ht="46.5" customHeight="1" x14ac:dyDescent="0.2">
      <c r="A18" s="45" t="s">
        <v>232</v>
      </c>
      <c r="B18" s="46" t="s">
        <v>223</v>
      </c>
      <c r="C18" s="46" t="s">
        <v>233</v>
      </c>
      <c r="D18" s="46" t="s">
        <v>234</v>
      </c>
      <c r="E18" s="42"/>
      <c r="F18" s="42"/>
      <c r="G18" s="43"/>
      <c r="H18" s="42"/>
      <c r="I18" s="43"/>
      <c r="J18" s="42"/>
      <c r="K18" s="43"/>
      <c r="L18" s="44" t="str">
        <f>IF(OR($E18="",F18=""),"",IF($E18="K.O.","",ROUND($O18*IFERROR(INDEX(Konfig!$E$2:$E$5,MATCH(F18,Konfig!$D$2:$D$5,0)),0),2)))</f>
        <v/>
      </c>
      <c r="M18" s="44" t="str">
        <f>IF(OR($E18="",H18=""),"",IF($E18="K.O.","",ROUND($O18*IFERROR(INDEX(Konfig!$E$2:$E$5,MATCH(H18,Konfig!$D$2:$D$5,0)),0),2)))</f>
        <v/>
      </c>
      <c r="N18" s="44" t="str">
        <f>IF(OR($E18="",J18=""),"",IF($E18="K.O.","",ROUND($O18*IFERROR(INDEX(Konfig!$E$2:$E$5,MATCH(J18,Konfig!$D$2:$D$5,0)),0),2)))</f>
        <v/>
      </c>
      <c r="O18" s="36">
        <f>IFERROR(INDEX(Konfig!$B$2:$B$4,MATCH(E18,Konfig!$A$2:$A$4,0)),0)</f>
        <v>0</v>
      </c>
    </row>
    <row r="19" spans="1:15" ht="60" customHeight="1" x14ac:dyDescent="0.2">
      <c r="A19" s="40" t="s">
        <v>235</v>
      </c>
      <c r="B19" s="41" t="s">
        <v>223</v>
      </c>
      <c r="C19" s="41" t="s">
        <v>236</v>
      </c>
      <c r="D19" s="41" t="s">
        <v>237</v>
      </c>
      <c r="E19" s="42"/>
      <c r="F19" s="42"/>
      <c r="G19" s="43"/>
      <c r="H19" s="42"/>
      <c r="I19" s="43"/>
      <c r="J19" s="42"/>
      <c r="K19" s="43"/>
      <c r="L19" s="44" t="str">
        <f>IF(OR($E19="",F19=""),"",IF($E19="K.O.","",ROUND($O19*IFERROR(INDEX(Konfig!$E$2:$E$5,MATCH(F19,Konfig!$D$2:$D$5,0)),0),2)))</f>
        <v/>
      </c>
      <c r="M19" s="44" t="str">
        <f>IF(OR($E19="",H19=""),"",IF($E19="K.O.","",ROUND($O19*IFERROR(INDEX(Konfig!$E$2:$E$5,MATCH(H19,Konfig!$D$2:$D$5,0)),0),2)))</f>
        <v/>
      </c>
      <c r="N19" s="44" t="str">
        <f>IF(OR($E19="",J19=""),"",IF($E19="K.O.","",ROUND($O19*IFERROR(INDEX(Konfig!$E$2:$E$5,MATCH(J19,Konfig!$D$2:$D$5,0)),0),2)))</f>
        <v/>
      </c>
      <c r="O19" s="36">
        <f>IFERROR(INDEX(Konfig!$B$2:$B$4,MATCH(E19,Konfig!$A$2:$A$4,0)),0)</f>
        <v>0</v>
      </c>
    </row>
    <row r="20" spans="1:15" ht="33.75" customHeight="1" x14ac:dyDescent="0.2">
      <c r="A20" s="45" t="s">
        <v>238</v>
      </c>
      <c r="B20" s="46" t="s">
        <v>223</v>
      </c>
      <c r="C20" s="46" t="s">
        <v>118</v>
      </c>
      <c r="D20" s="46" t="s">
        <v>239</v>
      </c>
      <c r="E20" s="42"/>
      <c r="F20" s="42"/>
      <c r="G20" s="43"/>
      <c r="H20" s="42"/>
      <c r="I20" s="43"/>
      <c r="J20" s="42"/>
      <c r="K20" s="43"/>
      <c r="L20" s="44" t="str">
        <f>IF(OR($E20="",F20=""),"",IF($E20="K.O.","",ROUND($O20*IFERROR(INDEX(Konfig!$E$2:$E$5,MATCH(F20,Konfig!$D$2:$D$5,0)),0),2)))</f>
        <v/>
      </c>
      <c r="M20" s="44" t="str">
        <f>IF(OR($E20="",H20=""),"",IF($E20="K.O.","",ROUND($O20*IFERROR(INDEX(Konfig!$E$2:$E$5,MATCH(H20,Konfig!$D$2:$D$5,0)),0),2)))</f>
        <v/>
      </c>
      <c r="N20" s="44" t="str">
        <f>IF(OR($E20="",J20=""),"",IF($E20="K.O.","",ROUND($O20*IFERROR(INDEX(Konfig!$E$2:$E$5,MATCH(J20,Konfig!$D$2:$D$5,0)),0),2)))</f>
        <v/>
      </c>
      <c r="O20" s="36">
        <f>IFERROR(INDEX(Konfig!$B$2:$B$4,MATCH(E20,Konfig!$A$2:$A$4,0)),0)</f>
        <v>0</v>
      </c>
    </row>
    <row r="21" spans="1:15" ht="33.75" customHeight="1" x14ac:dyDescent="0.2">
      <c r="A21" s="40" t="s">
        <v>240</v>
      </c>
      <c r="B21" s="41" t="s">
        <v>223</v>
      </c>
      <c r="C21" s="41" t="s">
        <v>241</v>
      </c>
      <c r="D21" s="41" t="s">
        <v>242</v>
      </c>
      <c r="E21" s="42"/>
      <c r="F21" s="42"/>
      <c r="G21" s="43"/>
      <c r="H21" s="42"/>
      <c r="I21" s="43"/>
      <c r="J21" s="42"/>
      <c r="K21" s="43"/>
      <c r="L21" s="44" t="str">
        <f>IF(OR($E21="",F21=""),"",IF($E21="K.O.","",ROUND($O21*IFERROR(INDEX(Konfig!$E$2:$E$5,MATCH(F21,Konfig!$D$2:$D$5,0)),0),2)))</f>
        <v/>
      </c>
      <c r="M21" s="44" t="str">
        <f>IF(OR($E21="",H21=""),"",IF($E21="K.O.","",ROUND($O21*IFERROR(INDEX(Konfig!$E$2:$E$5,MATCH(H21,Konfig!$D$2:$D$5,0)),0),2)))</f>
        <v/>
      </c>
      <c r="N21" s="44" t="str">
        <f>IF(OR($E21="",J21=""),"",IF($E21="K.O.","",ROUND($O21*IFERROR(INDEX(Konfig!$E$2:$E$5,MATCH(J21,Konfig!$D$2:$D$5,0)),0),2)))</f>
        <v/>
      </c>
      <c r="O21" s="36">
        <f>IFERROR(INDEX(Konfig!$B$2:$B$4,MATCH(E21,Konfig!$A$2:$A$4,0)),0)</f>
        <v>0</v>
      </c>
    </row>
    <row r="22" spans="1:15" ht="27.75" customHeight="1" x14ac:dyDescent="0.2">
      <c r="A22" s="45" t="s">
        <v>243</v>
      </c>
      <c r="B22" s="46" t="s">
        <v>223</v>
      </c>
      <c r="C22" s="46" t="s">
        <v>241</v>
      </c>
      <c r="D22" s="46" t="s">
        <v>244</v>
      </c>
      <c r="E22" s="42"/>
      <c r="F22" s="42"/>
      <c r="G22" s="43"/>
      <c r="H22" s="42"/>
      <c r="I22" s="43"/>
      <c r="J22" s="42"/>
      <c r="K22" s="43"/>
      <c r="L22" s="44" t="str">
        <f>IF(OR($E22="",F22=""),"",IF($E22="K.O.","",ROUND($O22*IFERROR(INDEX(Konfig!$E$2:$E$5,MATCH(F22,Konfig!$D$2:$D$5,0)),0),2)))</f>
        <v/>
      </c>
      <c r="M22" s="44" t="str">
        <f>IF(OR($E22="",H22=""),"",IF($E22="K.O.","",ROUND($O22*IFERROR(INDEX(Konfig!$E$2:$E$5,MATCH(H22,Konfig!$D$2:$D$5,0)),0),2)))</f>
        <v/>
      </c>
      <c r="N22" s="44" t="str">
        <f>IF(OR($E22="",J22=""),"",IF($E22="K.O.","",ROUND($O22*IFERROR(INDEX(Konfig!$E$2:$E$5,MATCH(J22,Konfig!$D$2:$D$5,0)),0),2)))</f>
        <v/>
      </c>
      <c r="O22" s="36">
        <f>IFERROR(INDEX(Konfig!$B$2:$B$4,MATCH(E22,Konfig!$A$2:$A$4,0)),0)</f>
        <v>0</v>
      </c>
    </row>
    <row r="23" spans="1:15" ht="33.75" customHeight="1" x14ac:dyDescent="0.2">
      <c r="A23" s="40" t="s">
        <v>245</v>
      </c>
      <c r="B23" s="41" t="s">
        <v>223</v>
      </c>
      <c r="C23" s="41" t="s">
        <v>246</v>
      </c>
      <c r="D23" s="41" t="s">
        <v>247</v>
      </c>
      <c r="E23" s="42"/>
      <c r="F23" s="42"/>
      <c r="G23" s="43"/>
      <c r="H23" s="42"/>
      <c r="I23" s="43"/>
      <c r="J23" s="42"/>
      <c r="K23" s="43"/>
      <c r="L23" s="44" t="str">
        <f>IF(OR($E23="",F23=""),"",IF($E23="K.O.","",ROUND($O23*IFERROR(INDEX(Konfig!$E$2:$E$5,MATCH(F23,Konfig!$D$2:$D$5,0)),0),2)))</f>
        <v/>
      </c>
      <c r="M23" s="44" t="str">
        <f>IF(OR($E23="",H23=""),"",IF($E23="K.O.","",ROUND($O23*IFERROR(INDEX(Konfig!$E$2:$E$5,MATCH(H23,Konfig!$D$2:$D$5,0)),0),2)))</f>
        <v/>
      </c>
      <c r="N23" s="44" t="str">
        <f>IF(OR($E23="",J23=""),"",IF($E23="K.O.","",ROUND($O23*IFERROR(INDEX(Konfig!$E$2:$E$5,MATCH(J23,Konfig!$D$2:$D$5,0)),0),2)))</f>
        <v/>
      </c>
      <c r="O23" s="36">
        <f>IFERROR(INDEX(Konfig!$B$2:$B$4,MATCH(E23,Konfig!$A$2:$A$4,0)),0)</f>
        <v>0</v>
      </c>
    </row>
    <row r="24" spans="1:15" ht="33.75" customHeight="1" x14ac:dyDescent="0.2">
      <c r="A24" s="45" t="s">
        <v>248</v>
      </c>
      <c r="B24" s="46" t="s">
        <v>184</v>
      </c>
      <c r="C24" s="46" t="s">
        <v>249</v>
      </c>
      <c r="D24" s="46" t="s">
        <v>250</v>
      </c>
      <c r="E24" s="42"/>
      <c r="F24" s="42"/>
      <c r="G24" s="43"/>
      <c r="H24" s="42"/>
      <c r="I24" s="43"/>
      <c r="J24" s="42"/>
      <c r="K24" s="43"/>
      <c r="L24" s="44" t="str">
        <f>IF(OR($E24="",F24=""),"",IF($E24="K.O.","",ROUND($O24*IFERROR(INDEX(Konfig!$E$2:$E$5,MATCH(F24,Konfig!$D$2:$D$5,0)),0),2)))</f>
        <v/>
      </c>
      <c r="M24" s="44" t="str">
        <f>IF(OR($E24="",H24=""),"",IF($E24="K.O.","",ROUND($O24*IFERROR(INDEX(Konfig!$E$2:$E$5,MATCH(H24,Konfig!$D$2:$D$5,0)),0),2)))</f>
        <v/>
      </c>
      <c r="N24" s="44" t="str">
        <f>IF(OR($E24="",J24=""),"",IF($E24="K.O.","",ROUND($O24*IFERROR(INDEX(Konfig!$E$2:$E$5,MATCH(J24,Konfig!$D$2:$D$5,0)),0),2)))</f>
        <v/>
      </c>
      <c r="O24" s="36">
        <f>IFERROR(INDEX(Konfig!$B$2:$B$4,MATCH(E24,Konfig!$A$2:$A$4,0)),0)</f>
        <v>0</v>
      </c>
    </row>
    <row r="25" spans="1:15" ht="33.75" customHeight="1" x14ac:dyDescent="0.2">
      <c r="A25" s="40" t="s">
        <v>251</v>
      </c>
      <c r="B25" s="41" t="s">
        <v>184</v>
      </c>
      <c r="C25" s="41" t="s">
        <v>185</v>
      </c>
      <c r="D25" s="41" t="s">
        <v>186</v>
      </c>
      <c r="E25" s="42"/>
      <c r="F25" s="42"/>
      <c r="G25" s="43"/>
      <c r="H25" s="42"/>
      <c r="I25" s="43"/>
      <c r="J25" s="42"/>
      <c r="K25" s="43"/>
      <c r="L25" s="44" t="str">
        <f>IF(OR($E25="",F25=""),"",IF($E25="K.O.","",ROUND($O25*IFERROR(INDEX(Konfig!$E$2:$E$5,MATCH(F25,Konfig!$D$2:$D$5,0)),0),2)))</f>
        <v/>
      </c>
      <c r="M25" s="44" t="str">
        <f>IF(OR($E25="",H25=""),"",IF($E25="K.O.","",ROUND($O25*IFERROR(INDEX(Konfig!$E$2:$E$5,MATCH(H25,Konfig!$D$2:$D$5,0)),0),2)))</f>
        <v/>
      </c>
      <c r="N25" s="44" t="str">
        <f>IF(OR($E25="",J25=""),"",IF($E25="K.O.","",ROUND($O25*IFERROR(INDEX(Konfig!$E$2:$E$5,MATCH(J25,Konfig!$D$2:$D$5,0)),0),2)))</f>
        <v/>
      </c>
      <c r="O25" s="36">
        <f>IFERROR(INDEX(Konfig!$B$2:$B$4,MATCH(E25,Konfig!$A$2:$A$4,0)),0)</f>
        <v>0</v>
      </c>
    </row>
    <row r="26" spans="1:15" ht="46.5" customHeight="1" x14ac:dyDescent="0.2">
      <c r="A26" s="45" t="s">
        <v>252</v>
      </c>
      <c r="B26" s="46" t="s">
        <v>184</v>
      </c>
      <c r="C26" s="46" t="s">
        <v>253</v>
      </c>
      <c r="D26" s="46" t="s">
        <v>254</v>
      </c>
      <c r="E26" s="42"/>
      <c r="F26" s="42"/>
      <c r="G26" s="43"/>
      <c r="H26" s="42"/>
      <c r="I26" s="43"/>
      <c r="J26" s="42"/>
      <c r="K26" s="43"/>
      <c r="L26" s="44" t="str">
        <f>IF(OR($E26="",F26=""),"",IF($E26="K.O.","",ROUND($O26*IFERROR(INDEX(Konfig!$E$2:$E$5,MATCH(F26,Konfig!$D$2:$D$5,0)),0),2)))</f>
        <v/>
      </c>
      <c r="M26" s="44" t="str">
        <f>IF(OR($E26="",H26=""),"",IF($E26="K.O.","",ROUND($O26*IFERROR(INDEX(Konfig!$E$2:$E$5,MATCH(H26,Konfig!$D$2:$D$5,0)),0),2)))</f>
        <v/>
      </c>
      <c r="N26" s="44" t="str">
        <f>IF(OR($E26="",J26=""),"",IF($E26="K.O.","",ROUND($O26*IFERROR(INDEX(Konfig!$E$2:$E$5,MATCH(J26,Konfig!$D$2:$D$5,0)),0),2)))</f>
        <v/>
      </c>
      <c r="O26" s="36">
        <f>IFERROR(INDEX(Konfig!$B$2:$B$4,MATCH(E26,Konfig!$A$2:$A$4,0)),0)</f>
        <v>0</v>
      </c>
    </row>
    <row r="27" spans="1:15" ht="33.75" customHeight="1" x14ac:dyDescent="0.2">
      <c r="A27" s="40" t="s">
        <v>255</v>
      </c>
      <c r="B27" s="41" t="s">
        <v>184</v>
      </c>
      <c r="C27" s="41" t="s">
        <v>256</v>
      </c>
      <c r="D27" s="41" t="s">
        <v>257</v>
      </c>
      <c r="E27" s="42"/>
      <c r="F27" s="42"/>
      <c r="G27" s="43"/>
      <c r="H27" s="42"/>
      <c r="I27" s="43"/>
      <c r="J27" s="42"/>
      <c r="K27" s="43"/>
      <c r="L27" s="44" t="str">
        <f>IF(OR($E27="",F27=""),"",IF($E27="K.O.","",ROUND($O27*IFERROR(INDEX(Konfig!$E$2:$E$5,MATCH(F27,Konfig!$D$2:$D$5,0)),0),2)))</f>
        <v/>
      </c>
      <c r="M27" s="44" t="str">
        <f>IF(OR($E27="",H27=""),"",IF($E27="K.O.","",ROUND($O27*IFERROR(INDEX(Konfig!$E$2:$E$5,MATCH(H27,Konfig!$D$2:$D$5,0)),0),2)))</f>
        <v/>
      </c>
      <c r="N27" s="44" t="str">
        <f>IF(OR($E27="",J27=""),"",IF($E27="K.O.","",ROUND($O27*IFERROR(INDEX(Konfig!$E$2:$E$5,MATCH(J27,Konfig!$D$2:$D$5,0)),0),2)))</f>
        <v/>
      </c>
      <c r="O27" s="36">
        <f>IFERROR(INDEX(Konfig!$B$2:$B$4,MATCH(E27,Konfig!$A$2:$A$4,0)),0)</f>
        <v>0</v>
      </c>
    </row>
    <row r="28" spans="1:15" ht="27.75" customHeight="1" x14ac:dyDescent="0.2">
      <c r="A28" s="45" t="s">
        <v>258</v>
      </c>
      <c r="B28" s="46" t="s">
        <v>184</v>
      </c>
      <c r="C28" s="46" t="s">
        <v>259</v>
      </c>
      <c r="D28" s="46" t="s">
        <v>260</v>
      </c>
      <c r="E28" s="42"/>
      <c r="F28" s="42"/>
      <c r="G28" s="43"/>
      <c r="H28" s="42"/>
      <c r="I28" s="43"/>
      <c r="J28" s="42"/>
      <c r="K28" s="43"/>
      <c r="L28" s="44" t="str">
        <f>IF(OR($E28="",F28=""),"",IF($E28="K.O.","",ROUND($O28*IFERROR(INDEX(Konfig!$E$2:$E$5,MATCH(F28,Konfig!$D$2:$D$5,0)),0),2)))</f>
        <v/>
      </c>
      <c r="M28" s="44" t="str">
        <f>IF(OR($E28="",H28=""),"",IF($E28="K.O.","",ROUND($O28*IFERROR(INDEX(Konfig!$E$2:$E$5,MATCH(H28,Konfig!$D$2:$D$5,0)),0),2)))</f>
        <v/>
      </c>
      <c r="N28" s="44" t="str">
        <f>IF(OR($E28="",J28=""),"",IF($E28="K.O.","",ROUND($O28*IFERROR(INDEX(Konfig!$E$2:$E$5,MATCH(J28,Konfig!$D$2:$D$5,0)),0),2)))</f>
        <v/>
      </c>
      <c r="O28" s="36">
        <f>IFERROR(INDEX(Konfig!$B$2:$B$4,MATCH(E28,Konfig!$A$2:$A$4,0)),0)</f>
        <v>0</v>
      </c>
    </row>
    <row r="29" spans="1:15" ht="27.75" customHeight="1" x14ac:dyDescent="0.2">
      <c r="A29" s="40" t="s">
        <v>261</v>
      </c>
      <c r="B29" s="41" t="s">
        <v>184</v>
      </c>
      <c r="C29" s="41" t="s">
        <v>259</v>
      </c>
      <c r="D29" s="41" t="s">
        <v>262</v>
      </c>
      <c r="E29" s="42"/>
      <c r="F29" s="42"/>
      <c r="G29" s="43"/>
      <c r="H29" s="42"/>
      <c r="I29" s="43"/>
      <c r="J29" s="42"/>
      <c r="K29" s="43"/>
      <c r="L29" s="44" t="str">
        <f>IF(OR($E29="",F29=""),"",IF($E29="K.O.","",ROUND($O29*IFERROR(INDEX(Konfig!$E$2:$E$5,MATCH(F29,Konfig!$D$2:$D$5,0)),0),2)))</f>
        <v/>
      </c>
      <c r="M29" s="44" t="str">
        <f>IF(OR($E29="",H29=""),"",IF($E29="K.O.","",ROUND($O29*IFERROR(INDEX(Konfig!$E$2:$E$5,MATCH(H29,Konfig!$D$2:$D$5,0)),0),2)))</f>
        <v/>
      </c>
      <c r="N29" s="44" t="str">
        <f>IF(OR($E29="",J29=""),"",IF($E29="K.O.","",ROUND($O29*IFERROR(INDEX(Konfig!$E$2:$E$5,MATCH(J29,Konfig!$D$2:$D$5,0)),0),2)))</f>
        <v/>
      </c>
      <c r="O29" s="36">
        <f>IFERROR(INDEX(Konfig!$B$2:$B$4,MATCH(E29,Konfig!$A$2:$A$4,0)),0)</f>
        <v>0</v>
      </c>
    </row>
    <row r="30" spans="1:15" ht="27.75" customHeight="1" x14ac:dyDescent="0.2">
      <c r="A30" s="45" t="s">
        <v>263</v>
      </c>
      <c r="B30" s="46" t="s">
        <v>184</v>
      </c>
      <c r="C30" s="46" t="s">
        <v>259</v>
      </c>
      <c r="D30" s="46" t="s">
        <v>264</v>
      </c>
      <c r="E30" s="42"/>
      <c r="F30" s="42"/>
      <c r="G30" s="43"/>
      <c r="H30" s="42"/>
      <c r="I30" s="43"/>
      <c r="J30" s="42"/>
      <c r="K30" s="43"/>
      <c r="L30" s="44" t="str">
        <f>IF(OR($E30="",F30=""),"",IF($E30="K.O.","",ROUND($O30*IFERROR(INDEX(Konfig!$E$2:$E$5,MATCH(F30,Konfig!$D$2:$D$5,0)),0),2)))</f>
        <v/>
      </c>
      <c r="M30" s="44" t="str">
        <f>IF(OR($E30="",H30=""),"",IF($E30="K.O.","",ROUND($O30*IFERROR(INDEX(Konfig!$E$2:$E$5,MATCH(H30,Konfig!$D$2:$D$5,0)),0),2)))</f>
        <v/>
      </c>
      <c r="N30" s="44" t="str">
        <f>IF(OR($E30="",J30=""),"",IF($E30="K.O.","",ROUND($O30*IFERROR(INDEX(Konfig!$E$2:$E$5,MATCH(J30,Konfig!$D$2:$D$5,0)),0),2)))</f>
        <v/>
      </c>
      <c r="O30" s="36">
        <f>IFERROR(INDEX(Konfig!$B$2:$B$4,MATCH(E30,Konfig!$A$2:$A$4,0)),0)</f>
        <v>0</v>
      </c>
    </row>
    <row r="31" spans="1:15" ht="33.75" customHeight="1" x14ac:dyDescent="0.2">
      <c r="A31" s="40" t="s">
        <v>265</v>
      </c>
      <c r="B31" s="41" t="s">
        <v>184</v>
      </c>
      <c r="C31" s="41" t="s">
        <v>266</v>
      </c>
      <c r="D31" s="41" t="s">
        <v>267</v>
      </c>
      <c r="E31" s="42"/>
      <c r="F31" s="42"/>
      <c r="G31" s="43"/>
      <c r="H31" s="42"/>
      <c r="I31" s="43"/>
      <c r="J31" s="42"/>
      <c r="K31" s="43"/>
      <c r="L31" s="44" t="str">
        <f>IF(OR($E31="",F31=""),"",IF($E31="K.O.","",ROUND($O31*IFERROR(INDEX(Konfig!$E$2:$E$5,MATCH(F31,Konfig!$D$2:$D$5,0)),0),2)))</f>
        <v/>
      </c>
      <c r="M31" s="44" t="str">
        <f>IF(OR($E31="",H31=""),"",IF($E31="K.O.","",ROUND($O31*IFERROR(INDEX(Konfig!$E$2:$E$5,MATCH(H31,Konfig!$D$2:$D$5,0)),0),2)))</f>
        <v/>
      </c>
      <c r="N31" s="44" t="str">
        <f>IF(OR($E31="",J31=""),"",IF($E31="K.O.","",ROUND($O31*IFERROR(INDEX(Konfig!$E$2:$E$5,MATCH(J31,Konfig!$D$2:$D$5,0)),0),2)))</f>
        <v/>
      </c>
      <c r="O31" s="36">
        <f>IFERROR(INDEX(Konfig!$B$2:$B$4,MATCH(E31,Konfig!$A$2:$A$4,0)),0)</f>
        <v>0</v>
      </c>
    </row>
    <row r="32" spans="1:15" ht="33.75" customHeight="1" x14ac:dyDescent="0.2">
      <c r="A32" s="45" t="s">
        <v>268</v>
      </c>
      <c r="B32" s="46" t="s">
        <v>269</v>
      </c>
      <c r="C32" s="46" t="s">
        <v>270</v>
      </c>
      <c r="D32" s="46" t="s">
        <v>271</v>
      </c>
      <c r="E32" s="42"/>
      <c r="F32" s="42"/>
      <c r="G32" s="43"/>
      <c r="H32" s="42"/>
      <c r="I32" s="43"/>
      <c r="J32" s="42"/>
      <c r="K32" s="43"/>
      <c r="L32" s="44" t="str">
        <f>IF(OR($E32="",F32=""),"",IF($E32="K.O.","",ROUND($O32*IFERROR(INDEX(Konfig!$E$2:$E$5,MATCH(F32,Konfig!$D$2:$D$5,0)),0),2)))</f>
        <v/>
      </c>
      <c r="M32" s="44" t="str">
        <f>IF(OR($E32="",H32=""),"",IF($E32="K.O.","",ROUND($O32*IFERROR(INDEX(Konfig!$E$2:$E$5,MATCH(H32,Konfig!$D$2:$D$5,0)),0),2)))</f>
        <v/>
      </c>
      <c r="N32" s="44" t="str">
        <f>IF(OR($E32="",J32=""),"",IF($E32="K.O.","",ROUND($O32*IFERROR(INDEX(Konfig!$E$2:$E$5,MATCH(J32,Konfig!$D$2:$D$5,0)),0),2)))</f>
        <v/>
      </c>
      <c r="O32" s="36">
        <f>IFERROR(INDEX(Konfig!$B$2:$B$4,MATCH(E32,Konfig!$A$2:$A$4,0)),0)</f>
        <v>0</v>
      </c>
    </row>
    <row r="33" spans="1:15" ht="33.75" customHeight="1" x14ac:dyDescent="0.2">
      <c r="A33" s="40" t="s">
        <v>272</v>
      </c>
      <c r="B33" s="41" t="s">
        <v>269</v>
      </c>
      <c r="C33" s="41" t="s">
        <v>273</v>
      </c>
      <c r="D33" s="41" t="s">
        <v>274</v>
      </c>
      <c r="E33" s="42"/>
      <c r="F33" s="42"/>
      <c r="G33" s="43"/>
      <c r="H33" s="42"/>
      <c r="I33" s="43"/>
      <c r="J33" s="42"/>
      <c r="K33" s="43"/>
      <c r="L33" s="44" t="str">
        <f>IF(OR($E33="",F33=""),"",IF($E33="K.O.","",ROUND($O33*IFERROR(INDEX(Konfig!$E$2:$E$5,MATCH(F33,Konfig!$D$2:$D$5,0)),0),2)))</f>
        <v/>
      </c>
      <c r="M33" s="44" t="str">
        <f>IF(OR($E33="",H33=""),"",IF($E33="K.O.","",ROUND($O33*IFERROR(INDEX(Konfig!$E$2:$E$5,MATCH(H33,Konfig!$D$2:$D$5,0)),0),2)))</f>
        <v/>
      </c>
      <c r="N33" s="44" t="str">
        <f>IF(OR($E33="",J33=""),"",IF($E33="K.O.","",ROUND($O33*IFERROR(INDEX(Konfig!$E$2:$E$5,MATCH(J33,Konfig!$D$2:$D$5,0)),0),2)))</f>
        <v/>
      </c>
      <c r="O33" s="36">
        <f>IFERROR(INDEX(Konfig!$B$2:$B$4,MATCH(E33,Konfig!$A$2:$A$4,0)),0)</f>
        <v>0</v>
      </c>
    </row>
    <row r="34" spans="1:15" ht="33.75" customHeight="1" x14ac:dyDescent="0.2">
      <c r="A34" s="45" t="s">
        <v>275</v>
      </c>
      <c r="B34" s="46" t="s">
        <v>269</v>
      </c>
      <c r="C34" s="46" t="s">
        <v>276</v>
      </c>
      <c r="D34" s="46" t="s">
        <v>277</v>
      </c>
      <c r="E34" s="42"/>
      <c r="F34" s="42"/>
      <c r="G34" s="43"/>
      <c r="H34" s="42"/>
      <c r="I34" s="43"/>
      <c r="J34" s="42"/>
      <c r="K34" s="43"/>
      <c r="L34" s="44" t="str">
        <f>IF(OR($E34="",F34=""),"",IF($E34="K.O.","",ROUND($O34*IFERROR(INDEX(Konfig!$E$2:$E$5,MATCH(F34,Konfig!$D$2:$D$5,0)),0),2)))</f>
        <v/>
      </c>
      <c r="M34" s="44" t="str">
        <f>IF(OR($E34="",H34=""),"",IF($E34="K.O.","",ROUND($O34*IFERROR(INDEX(Konfig!$E$2:$E$5,MATCH(H34,Konfig!$D$2:$D$5,0)),0),2)))</f>
        <v/>
      </c>
      <c r="N34" s="44" t="str">
        <f>IF(OR($E34="",J34=""),"",IF($E34="K.O.","",ROUND($O34*IFERROR(INDEX(Konfig!$E$2:$E$5,MATCH(J34,Konfig!$D$2:$D$5,0)),0),2)))</f>
        <v/>
      </c>
      <c r="O34" s="36">
        <f>IFERROR(INDEX(Konfig!$B$2:$B$4,MATCH(E34,Konfig!$A$2:$A$4,0)),0)</f>
        <v>0</v>
      </c>
    </row>
    <row r="35" spans="1:15" ht="33.75" customHeight="1" x14ac:dyDescent="0.2">
      <c r="A35" s="40" t="s">
        <v>278</v>
      </c>
      <c r="B35" s="41" t="s">
        <v>279</v>
      </c>
      <c r="C35" s="41" t="s">
        <v>280</v>
      </c>
      <c r="D35" s="41" t="s">
        <v>281</v>
      </c>
      <c r="E35" s="42"/>
      <c r="F35" s="42"/>
      <c r="G35" s="43"/>
      <c r="H35" s="42"/>
      <c r="I35" s="43"/>
      <c r="J35" s="42"/>
      <c r="K35" s="43"/>
      <c r="L35" s="44" t="str">
        <f>IF(OR($E35="",F35=""),"",IF($E35="K.O.","",ROUND($O35*IFERROR(INDEX(Konfig!$E$2:$E$5,MATCH(F35,Konfig!$D$2:$D$5,0)),0),2)))</f>
        <v/>
      </c>
      <c r="M35" s="44" t="str">
        <f>IF(OR($E35="",H35=""),"",IF($E35="K.O.","",ROUND($O35*IFERROR(INDEX(Konfig!$E$2:$E$5,MATCH(H35,Konfig!$D$2:$D$5,0)),0),2)))</f>
        <v/>
      </c>
      <c r="N35" s="44" t="str">
        <f>IF(OR($E35="",J35=""),"",IF($E35="K.O.","",ROUND($O35*IFERROR(INDEX(Konfig!$E$2:$E$5,MATCH(J35,Konfig!$D$2:$D$5,0)),0),2)))</f>
        <v/>
      </c>
      <c r="O35" s="36">
        <f>IFERROR(INDEX(Konfig!$B$2:$B$4,MATCH(E35,Konfig!$A$2:$A$4,0)),0)</f>
        <v>0</v>
      </c>
    </row>
    <row r="36" spans="1:15" ht="27.75" customHeight="1" x14ac:dyDescent="0.2">
      <c r="A36" s="45" t="s">
        <v>282</v>
      </c>
      <c r="B36" s="46" t="s">
        <v>279</v>
      </c>
      <c r="C36" s="46" t="s">
        <v>283</v>
      </c>
      <c r="D36" s="46" t="s">
        <v>284</v>
      </c>
      <c r="E36" s="42"/>
      <c r="F36" s="42"/>
      <c r="G36" s="43"/>
      <c r="H36" s="42"/>
      <c r="I36" s="43"/>
      <c r="J36" s="42"/>
      <c r="K36" s="43"/>
      <c r="L36" s="44" t="str">
        <f>IF(OR($E36="",F36=""),"",IF($E36="K.O.","",ROUND($O36*IFERROR(INDEX(Konfig!$E$2:$E$5,MATCH(F36,Konfig!$D$2:$D$5,0)),0),2)))</f>
        <v/>
      </c>
      <c r="M36" s="44" t="str">
        <f>IF(OR($E36="",H36=""),"",IF($E36="K.O.","",ROUND($O36*IFERROR(INDEX(Konfig!$E$2:$E$5,MATCH(H36,Konfig!$D$2:$D$5,0)),0),2)))</f>
        <v/>
      </c>
      <c r="N36" s="44" t="str">
        <f>IF(OR($E36="",J36=""),"",IF($E36="K.O.","",ROUND($O36*IFERROR(INDEX(Konfig!$E$2:$E$5,MATCH(J36,Konfig!$D$2:$D$5,0)),0),2)))</f>
        <v/>
      </c>
      <c r="O36" s="36">
        <f>IFERROR(INDEX(Konfig!$B$2:$B$4,MATCH(E36,Konfig!$A$2:$A$4,0)),0)</f>
        <v>0</v>
      </c>
    </row>
    <row r="37" spans="1:15" ht="33.75" customHeight="1" x14ac:dyDescent="0.2">
      <c r="A37" s="40" t="s">
        <v>285</v>
      </c>
      <c r="B37" s="41" t="s">
        <v>286</v>
      </c>
      <c r="C37" s="41" t="s">
        <v>287</v>
      </c>
      <c r="D37" s="41" t="s">
        <v>288</v>
      </c>
      <c r="E37" s="42"/>
      <c r="F37" s="42"/>
      <c r="G37" s="43"/>
      <c r="H37" s="42"/>
      <c r="I37" s="43"/>
      <c r="J37" s="42"/>
      <c r="K37" s="43"/>
      <c r="L37" s="44" t="str">
        <f>IF(OR($E37="",F37=""),"",IF($E37="K.O.","",ROUND($O37*IFERROR(INDEX(Konfig!$E$2:$E$5,MATCH(F37,Konfig!$D$2:$D$5,0)),0),2)))</f>
        <v/>
      </c>
      <c r="M37" s="44" t="str">
        <f>IF(OR($E37="",H37=""),"",IF($E37="K.O.","",ROUND($O37*IFERROR(INDEX(Konfig!$E$2:$E$5,MATCH(H37,Konfig!$D$2:$D$5,0)),0),2)))</f>
        <v/>
      </c>
      <c r="N37" s="44" t="str">
        <f>IF(OR($E37="",J37=""),"",IF($E37="K.O.","",ROUND($O37*IFERROR(INDEX(Konfig!$E$2:$E$5,MATCH(J37,Konfig!$D$2:$D$5,0)),0),2)))</f>
        <v/>
      </c>
      <c r="O37" s="36">
        <f>IFERROR(INDEX(Konfig!$B$2:$B$4,MATCH(E37,Konfig!$A$2:$A$4,0)),0)</f>
        <v>0</v>
      </c>
    </row>
    <row r="38" spans="1:15" ht="33.75" customHeight="1" x14ac:dyDescent="0.2">
      <c r="A38" s="45" t="s">
        <v>289</v>
      </c>
      <c r="B38" s="46" t="s">
        <v>286</v>
      </c>
      <c r="C38" s="46" t="s">
        <v>290</v>
      </c>
      <c r="D38" s="46" t="s">
        <v>291</v>
      </c>
      <c r="E38" s="42"/>
      <c r="F38" s="42"/>
      <c r="G38" s="43"/>
      <c r="H38" s="42"/>
      <c r="I38" s="43"/>
      <c r="J38" s="42"/>
      <c r="K38" s="43"/>
      <c r="L38" s="44" t="str">
        <f>IF(OR($E38="",F38=""),"",IF($E38="K.O.","",ROUND($O38*IFERROR(INDEX(Konfig!$E$2:$E$5,MATCH(F38,Konfig!$D$2:$D$5,0)),0),2)))</f>
        <v/>
      </c>
      <c r="M38" s="44" t="str">
        <f>IF(OR($E38="",H38=""),"",IF($E38="K.O.","",ROUND($O38*IFERROR(INDEX(Konfig!$E$2:$E$5,MATCH(H38,Konfig!$D$2:$D$5,0)),0),2)))</f>
        <v/>
      </c>
      <c r="N38" s="44" t="str">
        <f>IF(OR($E38="",J38=""),"",IF($E38="K.O.","",ROUND($O38*IFERROR(INDEX(Konfig!$E$2:$E$5,MATCH(J38,Konfig!$D$2:$D$5,0)),0),2)))</f>
        <v/>
      </c>
      <c r="O38" s="36">
        <f>IFERROR(INDEX(Konfig!$B$2:$B$4,MATCH(E38,Konfig!$A$2:$A$4,0)),0)</f>
        <v>0</v>
      </c>
    </row>
    <row r="39" spans="1:15" ht="46.5" customHeight="1" x14ac:dyDescent="0.2">
      <c r="A39" s="40" t="s">
        <v>292</v>
      </c>
      <c r="B39" s="41" t="s">
        <v>293</v>
      </c>
      <c r="C39" s="41" t="s">
        <v>294</v>
      </c>
      <c r="D39" s="41" t="s">
        <v>295</v>
      </c>
      <c r="E39" s="42"/>
      <c r="F39" s="42"/>
      <c r="G39" s="43"/>
      <c r="H39" s="42"/>
      <c r="I39" s="43"/>
      <c r="J39" s="42"/>
      <c r="K39" s="43"/>
      <c r="L39" s="44" t="str">
        <f>IF(OR($E39="",F39=""),"",IF($E39="K.O.","",ROUND($O39*IFERROR(INDEX(Konfig!$E$2:$E$5,MATCH(F39,Konfig!$D$2:$D$5,0)),0),2)))</f>
        <v/>
      </c>
      <c r="M39" s="44" t="str">
        <f>IF(OR($E39="",H39=""),"",IF($E39="K.O.","",ROUND($O39*IFERROR(INDEX(Konfig!$E$2:$E$5,MATCH(H39,Konfig!$D$2:$D$5,0)),0),2)))</f>
        <v/>
      </c>
      <c r="N39" s="44" t="str">
        <f>IF(OR($E39="",J39=""),"",IF($E39="K.O.","",ROUND($O39*IFERROR(INDEX(Konfig!$E$2:$E$5,MATCH(J39,Konfig!$D$2:$D$5,0)),0),2)))</f>
        <v/>
      </c>
      <c r="O39" s="36">
        <f>IFERROR(INDEX(Konfig!$B$2:$B$4,MATCH(E39,Konfig!$A$2:$A$4,0)),0)</f>
        <v>0</v>
      </c>
    </row>
    <row r="40" spans="1:15" ht="33.75" customHeight="1" x14ac:dyDescent="0.2">
      <c r="A40" s="45" t="s">
        <v>296</v>
      </c>
      <c r="B40" s="46" t="s">
        <v>293</v>
      </c>
      <c r="C40" s="46" t="s">
        <v>297</v>
      </c>
      <c r="D40" s="46" t="s">
        <v>298</v>
      </c>
      <c r="E40" s="42"/>
      <c r="F40" s="42"/>
      <c r="G40" s="43"/>
      <c r="H40" s="42"/>
      <c r="I40" s="43"/>
      <c r="J40" s="42"/>
      <c r="K40" s="43"/>
      <c r="L40" s="44" t="str">
        <f>IF(OR($E40="",F40=""),"",IF($E40="K.O.","",ROUND($O40*IFERROR(INDEX(Konfig!$E$2:$E$5,MATCH(F40,Konfig!$D$2:$D$5,0)),0),2)))</f>
        <v/>
      </c>
      <c r="M40" s="44" t="str">
        <f>IF(OR($E40="",H40=""),"",IF($E40="K.O.","",ROUND($O40*IFERROR(INDEX(Konfig!$E$2:$E$5,MATCH(H40,Konfig!$D$2:$D$5,0)),0),2)))</f>
        <v/>
      </c>
      <c r="N40" s="44" t="str">
        <f>IF(OR($E40="",J40=""),"",IF($E40="K.O.","",ROUND($O40*IFERROR(INDEX(Konfig!$E$2:$E$5,MATCH(J40,Konfig!$D$2:$D$5,0)),0),2)))</f>
        <v/>
      </c>
      <c r="O40" s="36">
        <f>IFERROR(INDEX(Konfig!$B$2:$B$4,MATCH(E40,Konfig!$A$2:$A$4,0)),0)</f>
        <v>0</v>
      </c>
    </row>
    <row r="41" spans="1:15" ht="46.5" customHeight="1" x14ac:dyDescent="0.2">
      <c r="A41" s="40" t="s">
        <v>299</v>
      </c>
      <c r="B41" s="41" t="s">
        <v>300</v>
      </c>
      <c r="C41" s="41" t="s">
        <v>301</v>
      </c>
      <c r="D41" s="41" t="s">
        <v>302</v>
      </c>
      <c r="E41" s="42"/>
      <c r="F41" s="42"/>
      <c r="G41" s="43"/>
      <c r="H41" s="42"/>
      <c r="I41" s="43"/>
      <c r="J41" s="42"/>
      <c r="K41" s="43"/>
      <c r="L41" s="44" t="str">
        <f>IF(OR($E41="",F41=""),"",IF($E41="K.O.","",ROUND($O41*IFERROR(INDEX(Konfig!$E$2:$E$5,MATCH(F41,Konfig!$D$2:$D$5,0)),0),2)))</f>
        <v/>
      </c>
      <c r="M41" s="44" t="str">
        <f>IF(OR($E41="",H41=""),"",IF($E41="K.O.","",ROUND($O41*IFERROR(INDEX(Konfig!$E$2:$E$5,MATCH(H41,Konfig!$D$2:$D$5,0)),0),2)))</f>
        <v/>
      </c>
      <c r="N41" s="44" t="str">
        <f>IF(OR($E41="",J41=""),"",IF($E41="K.O.","",ROUND($O41*IFERROR(INDEX(Konfig!$E$2:$E$5,MATCH(J41,Konfig!$D$2:$D$5,0)),0),2)))</f>
        <v/>
      </c>
      <c r="O41" s="36">
        <f>IFERROR(INDEX(Konfig!$B$2:$B$4,MATCH(E41,Konfig!$A$2:$A$4,0)),0)</f>
        <v>0</v>
      </c>
    </row>
    <row r="42" spans="1:15" ht="33.75" customHeight="1" x14ac:dyDescent="0.2">
      <c r="A42" s="45" t="s">
        <v>303</v>
      </c>
      <c r="B42" s="46" t="s">
        <v>300</v>
      </c>
      <c r="C42" s="46" t="s">
        <v>304</v>
      </c>
      <c r="D42" s="46" t="s">
        <v>305</v>
      </c>
      <c r="E42" s="42"/>
      <c r="F42" s="42"/>
      <c r="G42" s="43"/>
      <c r="H42" s="42"/>
      <c r="I42" s="43"/>
      <c r="J42" s="42"/>
      <c r="K42" s="43"/>
      <c r="L42" s="44" t="str">
        <f>IF(OR($E42="",F42=""),"",IF($E42="K.O.","",ROUND($O42*IFERROR(INDEX(Konfig!$E$2:$E$5,MATCH(F42,Konfig!$D$2:$D$5,0)),0),2)))</f>
        <v/>
      </c>
      <c r="M42" s="44" t="str">
        <f>IF(OR($E42="",H42=""),"",IF($E42="K.O.","",ROUND($O42*IFERROR(INDEX(Konfig!$E$2:$E$5,MATCH(H42,Konfig!$D$2:$D$5,0)),0),2)))</f>
        <v/>
      </c>
      <c r="N42" s="44" t="str">
        <f>IF(OR($E42="",J42=""),"",IF($E42="K.O.","",ROUND($O42*IFERROR(INDEX(Konfig!$E$2:$E$5,MATCH(J42,Konfig!$D$2:$D$5,0)),0),2)))</f>
        <v/>
      </c>
      <c r="O42" s="36">
        <f>IFERROR(INDEX(Konfig!$B$2:$B$4,MATCH(E42,Konfig!$A$2:$A$4,0)),0)</f>
        <v>0</v>
      </c>
    </row>
    <row r="43" spans="1:15" ht="33.75" customHeight="1" x14ac:dyDescent="0.2">
      <c r="A43" s="40" t="s">
        <v>306</v>
      </c>
      <c r="B43" s="41" t="s">
        <v>300</v>
      </c>
      <c r="C43" s="41" t="s">
        <v>307</v>
      </c>
      <c r="D43" s="41" t="s">
        <v>308</v>
      </c>
      <c r="E43" s="42"/>
      <c r="F43" s="42"/>
      <c r="G43" s="43"/>
      <c r="H43" s="42"/>
      <c r="I43" s="43"/>
      <c r="J43" s="42"/>
      <c r="K43" s="43"/>
      <c r="L43" s="44" t="str">
        <f>IF(OR($E43="",F43=""),"",IF($E43="K.O.","",ROUND($O43*IFERROR(INDEX(Konfig!$E$2:$E$5,MATCH(F43,Konfig!$D$2:$D$5,0)),0),2)))</f>
        <v/>
      </c>
      <c r="M43" s="44" t="str">
        <f>IF(OR($E43="",H43=""),"",IF($E43="K.O.","",ROUND($O43*IFERROR(INDEX(Konfig!$E$2:$E$5,MATCH(H43,Konfig!$D$2:$D$5,0)),0),2)))</f>
        <v/>
      </c>
      <c r="N43" s="44" t="str">
        <f>IF(OR($E43="",J43=""),"",IF($E43="K.O.","",ROUND($O43*IFERROR(INDEX(Konfig!$E$2:$E$5,MATCH(J43,Konfig!$D$2:$D$5,0)),0),2)))</f>
        <v/>
      </c>
      <c r="O43" s="36">
        <f>IFERROR(INDEX(Konfig!$B$2:$B$4,MATCH(E43,Konfig!$A$2:$A$4,0)),0)</f>
        <v>0</v>
      </c>
    </row>
    <row r="44" spans="1:15" ht="46.5" customHeight="1" x14ac:dyDescent="0.2">
      <c r="A44" s="45" t="s">
        <v>309</v>
      </c>
      <c r="B44" s="46" t="s">
        <v>300</v>
      </c>
      <c r="C44" s="46" t="s">
        <v>310</v>
      </c>
      <c r="D44" s="46" t="s">
        <v>311</v>
      </c>
      <c r="E44" s="42"/>
      <c r="F44" s="42"/>
      <c r="G44" s="43"/>
      <c r="H44" s="42"/>
      <c r="I44" s="43"/>
      <c r="J44" s="42"/>
      <c r="K44" s="43"/>
      <c r="L44" s="44" t="str">
        <f>IF(OR($E44="",F44=""),"",IF($E44="K.O.","",ROUND($O44*IFERROR(INDEX(Konfig!$E$2:$E$5,MATCH(F44,Konfig!$D$2:$D$5,0)),0),2)))</f>
        <v/>
      </c>
      <c r="M44" s="44" t="str">
        <f>IF(OR($E44="",H44=""),"",IF($E44="K.O.","",ROUND($O44*IFERROR(INDEX(Konfig!$E$2:$E$5,MATCH(H44,Konfig!$D$2:$D$5,0)),0),2)))</f>
        <v/>
      </c>
      <c r="N44" s="44" t="str">
        <f>IF(OR($E44="",J44=""),"",IF($E44="K.O.","",ROUND($O44*IFERROR(INDEX(Konfig!$E$2:$E$5,MATCH(J44,Konfig!$D$2:$D$5,0)),0),2)))</f>
        <v/>
      </c>
      <c r="O44" s="36">
        <f>IFERROR(INDEX(Konfig!$B$2:$B$4,MATCH(E44,Konfig!$A$2:$A$4,0)),0)</f>
        <v>0</v>
      </c>
    </row>
    <row r="45" spans="1:15" ht="33.75" customHeight="1" x14ac:dyDescent="0.2">
      <c r="A45" s="40" t="s">
        <v>312</v>
      </c>
      <c r="B45" s="41" t="s">
        <v>313</v>
      </c>
      <c r="C45" s="41" t="s">
        <v>314</v>
      </c>
      <c r="D45" s="41" t="s">
        <v>315</v>
      </c>
      <c r="E45" s="42"/>
      <c r="F45" s="42"/>
      <c r="G45" s="43"/>
      <c r="H45" s="42"/>
      <c r="I45" s="43"/>
      <c r="J45" s="42"/>
      <c r="K45" s="43"/>
      <c r="L45" s="44" t="str">
        <f>IF(OR($E45="",F45=""),"",IF($E45="K.O.","",ROUND($O45*IFERROR(INDEX(Konfig!$E$2:$E$5,MATCH(F45,Konfig!$D$2:$D$5,0)),0),2)))</f>
        <v/>
      </c>
      <c r="M45" s="44" t="str">
        <f>IF(OR($E45="",H45=""),"",IF($E45="K.O.","",ROUND($O45*IFERROR(INDEX(Konfig!$E$2:$E$5,MATCH(H45,Konfig!$D$2:$D$5,0)),0),2)))</f>
        <v/>
      </c>
      <c r="N45" s="44" t="str">
        <f>IF(OR($E45="",J45=""),"",IF($E45="K.O.","",ROUND($O45*IFERROR(INDEX(Konfig!$E$2:$E$5,MATCH(J45,Konfig!$D$2:$D$5,0)),0),2)))</f>
        <v/>
      </c>
      <c r="O45" s="36">
        <f>IFERROR(INDEX(Konfig!$B$2:$B$4,MATCH(E45,Konfig!$A$2:$A$4,0)),0)</f>
        <v>0</v>
      </c>
    </row>
    <row r="46" spans="1:15" ht="33.75" customHeight="1" x14ac:dyDescent="0.2">
      <c r="A46" s="45" t="s">
        <v>316</v>
      </c>
      <c r="B46" s="46" t="s">
        <v>313</v>
      </c>
      <c r="C46" s="46" t="s">
        <v>317</v>
      </c>
      <c r="D46" s="46" t="s">
        <v>318</v>
      </c>
      <c r="E46" s="42"/>
      <c r="F46" s="42"/>
      <c r="G46" s="43"/>
      <c r="H46" s="42"/>
      <c r="I46" s="43"/>
      <c r="J46" s="42"/>
      <c r="K46" s="43"/>
      <c r="L46" s="44" t="str">
        <f>IF(OR($E46="",F46=""),"",IF($E46="K.O.","",ROUND($O46*IFERROR(INDEX(Konfig!$E$2:$E$5,MATCH(F46,Konfig!$D$2:$D$5,0)),0),2)))</f>
        <v/>
      </c>
      <c r="M46" s="44" t="str">
        <f>IF(OR($E46="",H46=""),"",IF($E46="K.O.","",ROUND($O46*IFERROR(INDEX(Konfig!$E$2:$E$5,MATCH(H46,Konfig!$D$2:$D$5,0)),0),2)))</f>
        <v/>
      </c>
      <c r="N46" s="44" t="str">
        <f>IF(OR($E46="",J46=""),"",IF($E46="K.O.","",ROUND($O46*IFERROR(INDEX(Konfig!$E$2:$E$5,MATCH(J46,Konfig!$D$2:$D$5,0)),0),2)))</f>
        <v/>
      </c>
      <c r="O46" s="36">
        <f>IFERROR(INDEX(Konfig!$B$2:$B$4,MATCH(E46,Konfig!$A$2:$A$4,0)),0)</f>
        <v>0</v>
      </c>
    </row>
    <row r="47" spans="1:15" ht="33.75" customHeight="1" x14ac:dyDescent="0.2">
      <c r="A47" s="40" t="s">
        <v>319</v>
      </c>
      <c r="B47" s="41" t="s">
        <v>313</v>
      </c>
      <c r="C47" s="41" t="s">
        <v>320</v>
      </c>
      <c r="D47" s="41" t="s">
        <v>321</v>
      </c>
      <c r="E47" s="42"/>
      <c r="F47" s="42"/>
      <c r="G47" s="43"/>
      <c r="H47" s="42"/>
      <c r="I47" s="43"/>
      <c r="J47" s="42"/>
      <c r="K47" s="43"/>
      <c r="L47" s="44" t="str">
        <f>IF(OR($E47="",F47=""),"",IF($E47="K.O.","",ROUND($O47*IFERROR(INDEX(Konfig!$E$2:$E$5,MATCH(F47,Konfig!$D$2:$D$5,0)),0),2)))</f>
        <v/>
      </c>
      <c r="M47" s="44" t="str">
        <f>IF(OR($E47="",H47=""),"",IF($E47="K.O.","",ROUND($O47*IFERROR(INDEX(Konfig!$E$2:$E$5,MATCH(H47,Konfig!$D$2:$D$5,0)),0),2)))</f>
        <v/>
      </c>
      <c r="N47" s="44" t="str">
        <f>IF(OR($E47="",J47=""),"",IF($E47="K.O.","",ROUND($O47*IFERROR(INDEX(Konfig!$E$2:$E$5,MATCH(J47,Konfig!$D$2:$D$5,0)),0),2)))</f>
        <v/>
      </c>
      <c r="O47" s="36">
        <f>IFERROR(INDEX(Konfig!$B$2:$B$4,MATCH(E47,Konfig!$A$2:$A$4,0)),0)</f>
        <v>0</v>
      </c>
    </row>
    <row r="48" spans="1:15" ht="46.5" customHeight="1" x14ac:dyDescent="0.2">
      <c r="A48" s="45" t="s">
        <v>322</v>
      </c>
      <c r="B48" s="46" t="s">
        <v>323</v>
      </c>
      <c r="C48" s="46" t="s">
        <v>324</v>
      </c>
      <c r="D48" s="46" t="s">
        <v>325</v>
      </c>
      <c r="E48" s="42"/>
      <c r="F48" s="42"/>
      <c r="G48" s="43"/>
      <c r="H48" s="42"/>
      <c r="I48" s="43"/>
      <c r="J48" s="42"/>
      <c r="K48" s="43"/>
      <c r="L48" s="44" t="str">
        <f>IF(OR($E48="",F48=""),"",IF($E48="K.O.","",ROUND($O48*IFERROR(INDEX(Konfig!$E$2:$E$5,MATCH(F48,Konfig!$D$2:$D$5,0)),0),2)))</f>
        <v/>
      </c>
      <c r="M48" s="44" t="str">
        <f>IF(OR($E48="",H48=""),"",IF($E48="K.O.","",ROUND($O48*IFERROR(INDEX(Konfig!$E$2:$E$5,MATCH(H48,Konfig!$D$2:$D$5,0)),0),2)))</f>
        <v/>
      </c>
      <c r="N48" s="44" t="str">
        <f>IF(OR($E48="",J48=""),"",IF($E48="K.O.","",ROUND($O48*IFERROR(INDEX(Konfig!$E$2:$E$5,MATCH(J48,Konfig!$D$2:$D$5,0)),0),2)))</f>
        <v/>
      </c>
      <c r="O48" s="36">
        <f>IFERROR(INDEX(Konfig!$B$2:$B$4,MATCH(E48,Konfig!$A$2:$A$4,0)),0)</f>
        <v>0</v>
      </c>
    </row>
    <row r="49" spans="1:15" ht="33.75" customHeight="1" x14ac:dyDescent="0.2">
      <c r="A49" s="40" t="s">
        <v>326</v>
      </c>
      <c r="B49" s="41" t="s">
        <v>323</v>
      </c>
      <c r="C49" s="41" t="s">
        <v>327</v>
      </c>
      <c r="D49" s="41" t="s">
        <v>328</v>
      </c>
      <c r="E49" s="42"/>
      <c r="F49" s="42"/>
      <c r="G49" s="43"/>
      <c r="H49" s="42"/>
      <c r="I49" s="43"/>
      <c r="J49" s="42"/>
      <c r="K49" s="43"/>
      <c r="L49" s="44" t="str">
        <f>IF(OR($E49="",F49=""),"",IF($E49="K.O.","",ROUND($O49*IFERROR(INDEX(Konfig!$E$2:$E$5,MATCH(F49,Konfig!$D$2:$D$5,0)),0),2)))</f>
        <v/>
      </c>
      <c r="M49" s="44" t="str">
        <f>IF(OR($E49="",H49=""),"",IF($E49="K.O.","",ROUND($O49*IFERROR(INDEX(Konfig!$E$2:$E$5,MATCH(H49,Konfig!$D$2:$D$5,0)),0),2)))</f>
        <v/>
      </c>
      <c r="N49" s="44" t="str">
        <f>IF(OR($E49="",J49=""),"",IF($E49="K.O.","",ROUND($O49*IFERROR(INDEX(Konfig!$E$2:$E$5,MATCH(J49,Konfig!$D$2:$D$5,0)),0),2)))</f>
        <v/>
      </c>
      <c r="O49" s="36">
        <f>IFERROR(INDEX(Konfig!$B$2:$B$4,MATCH(E49,Konfig!$A$2:$A$4,0)),0)</f>
        <v>0</v>
      </c>
    </row>
    <row r="50" spans="1:15" ht="33.75" customHeight="1" x14ac:dyDescent="0.2">
      <c r="A50" s="45" t="s">
        <v>329</v>
      </c>
      <c r="B50" s="46" t="s">
        <v>330</v>
      </c>
      <c r="C50" s="46" t="s">
        <v>331</v>
      </c>
      <c r="D50" s="46" t="s">
        <v>332</v>
      </c>
      <c r="E50" s="42"/>
      <c r="F50" s="42"/>
      <c r="G50" s="43"/>
      <c r="H50" s="42"/>
      <c r="I50" s="43"/>
      <c r="J50" s="42"/>
      <c r="K50" s="43"/>
      <c r="L50" s="44" t="str">
        <f>IF(OR($E50="",F50=""),"",IF($E50="K.O.","",ROUND($O50*IFERROR(INDEX(Konfig!$E$2:$E$5,MATCH(F50,Konfig!$D$2:$D$5,0)),0),2)))</f>
        <v/>
      </c>
      <c r="M50" s="44" t="str">
        <f>IF(OR($E50="",H50=""),"",IF($E50="K.O.","",ROUND($O50*IFERROR(INDEX(Konfig!$E$2:$E$5,MATCH(H50,Konfig!$D$2:$D$5,0)),0),2)))</f>
        <v/>
      </c>
      <c r="N50" s="44" t="str">
        <f>IF(OR($E50="",J50=""),"",IF($E50="K.O.","",ROUND($O50*IFERROR(INDEX(Konfig!$E$2:$E$5,MATCH(J50,Konfig!$D$2:$D$5,0)),0),2)))</f>
        <v/>
      </c>
      <c r="O50" s="36">
        <f>IFERROR(INDEX(Konfig!$B$2:$B$4,MATCH(E50,Konfig!$A$2:$A$4,0)),0)</f>
        <v>0</v>
      </c>
    </row>
    <row r="51" spans="1:15" ht="46.5" customHeight="1" x14ac:dyDescent="0.2">
      <c r="A51" s="40" t="s">
        <v>333</v>
      </c>
      <c r="B51" s="41" t="s">
        <v>330</v>
      </c>
      <c r="C51" s="41" t="s">
        <v>334</v>
      </c>
      <c r="D51" s="41" t="s">
        <v>335</v>
      </c>
      <c r="E51" s="42"/>
      <c r="F51" s="42"/>
      <c r="G51" s="43"/>
      <c r="H51" s="42"/>
      <c r="I51" s="43"/>
      <c r="J51" s="42"/>
      <c r="K51" s="43"/>
      <c r="L51" s="44" t="str">
        <f>IF(OR($E51="",F51=""),"",IF($E51="K.O.","",ROUND($O51*IFERROR(INDEX(Konfig!$E$2:$E$5,MATCH(F51,Konfig!$D$2:$D$5,0)),0),2)))</f>
        <v/>
      </c>
      <c r="M51" s="44" t="str">
        <f>IF(OR($E51="",H51=""),"",IF($E51="K.O.","",ROUND($O51*IFERROR(INDEX(Konfig!$E$2:$E$5,MATCH(H51,Konfig!$D$2:$D$5,0)),0),2)))</f>
        <v/>
      </c>
      <c r="N51" s="44" t="str">
        <f>IF(OR($E51="",J51=""),"",IF($E51="K.O.","",ROUND($O51*IFERROR(INDEX(Konfig!$E$2:$E$5,MATCH(J51,Konfig!$D$2:$D$5,0)),0),2)))</f>
        <v/>
      </c>
      <c r="O51" s="36">
        <f>IFERROR(INDEX(Konfig!$B$2:$B$4,MATCH(E51,Konfig!$A$2:$A$4,0)),0)</f>
        <v>0</v>
      </c>
    </row>
    <row r="52" spans="1:15" ht="33.75" customHeight="1" x14ac:dyDescent="0.2">
      <c r="A52" s="45" t="s">
        <v>336</v>
      </c>
      <c r="B52" s="46" t="s">
        <v>330</v>
      </c>
      <c r="C52" s="46" t="s">
        <v>337</v>
      </c>
      <c r="D52" s="46" t="s">
        <v>338</v>
      </c>
      <c r="E52" s="42"/>
      <c r="F52" s="42"/>
      <c r="G52" s="43"/>
      <c r="H52" s="42"/>
      <c r="I52" s="43"/>
      <c r="J52" s="42"/>
      <c r="K52" s="43"/>
      <c r="L52" s="44" t="str">
        <f>IF(OR($E52="",F52=""),"",IF($E52="K.O.","",ROUND($O52*IFERROR(INDEX(Konfig!$E$2:$E$5,MATCH(F52,Konfig!$D$2:$D$5,0)),0),2)))</f>
        <v/>
      </c>
      <c r="M52" s="44" t="str">
        <f>IF(OR($E52="",H52=""),"",IF($E52="K.O.","",ROUND($O52*IFERROR(INDEX(Konfig!$E$2:$E$5,MATCH(H52,Konfig!$D$2:$D$5,0)),0),2)))</f>
        <v/>
      </c>
      <c r="N52" s="44" t="str">
        <f>IF(OR($E52="",J52=""),"",IF($E52="K.O.","",ROUND($O52*IFERROR(INDEX(Konfig!$E$2:$E$5,MATCH(J52,Konfig!$D$2:$D$5,0)),0),2)))</f>
        <v/>
      </c>
      <c r="O52" s="36">
        <f>IFERROR(INDEX(Konfig!$B$2:$B$4,MATCH(E52,Konfig!$A$2:$A$4,0)),0)</f>
        <v>0</v>
      </c>
    </row>
    <row r="53" spans="1:15" ht="33.75" customHeight="1" x14ac:dyDescent="0.2">
      <c r="A53" s="40" t="s">
        <v>339</v>
      </c>
      <c r="B53" s="41" t="s">
        <v>340</v>
      </c>
      <c r="C53" s="41" t="s">
        <v>341</v>
      </c>
      <c r="D53" s="41" t="s">
        <v>342</v>
      </c>
      <c r="E53" s="42"/>
      <c r="F53" s="42"/>
      <c r="G53" s="43"/>
      <c r="H53" s="42"/>
      <c r="I53" s="43"/>
      <c r="J53" s="42"/>
      <c r="K53" s="43"/>
      <c r="L53" s="44" t="str">
        <f>IF(OR($E53="",F53=""),"",IF($E53="K.O.","",ROUND($O53*IFERROR(INDEX(Konfig!$E$2:$E$5,MATCH(F53,Konfig!$D$2:$D$5,0)),0),2)))</f>
        <v/>
      </c>
      <c r="M53" s="44" t="str">
        <f>IF(OR($E53="",H53=""),"",IF($E53="K.O.","",ROUND($O53*IFERROR(INDEX(Konfig!$E$2:$E$5,MATCH(H53,Konfig!$D$2:$D$5,0)),0),2)))</f>
        <v/>
      </c>
      <c r="N53" s="44" t="str">
        <f>IF(OR($E53="",J53=""),"",IF($E53="K.O.","",ROUND($O53*IFERROR(INDEX(Konfig!$E$2:$E$5,MATCH(J53,Konfig!$D$2:$D$5,0)),0),2)))</f>
        <v/>
      </c>
      <c r="O53" s="36">
        <f>IFERROR(INDEX(Konfig!$B$2:$B$4,MATCH(E53,Konfig!$A$2:$A$4,0)),0)</f>
        <v>0</v>
      </c>
    </row>
    <row r="54" spans="1:15" ht="33.75" customHeight="1" x14ac:dyDescent="0.2">
      <c r="A54" s="45" t="s">
        <v>343</v>
      </c>
      <c r="B54" s="46" t="s">
        <v>340</v>
      </c>
      <c r="C54" s="46" t="s">
        <v>344</v>
      </c>
      <c r="D54" s="46" t="s">
        <v>345</v>
      </c>
      <c r="E54" s="42"/>
      <c r="F54" s="42"/>
      <c r="G54" s="43"/>
      <c r="H54" s="42"/>
      <c r="I54" s="43"/>
      <c r="J54" s="42"/>
      <c r="K54" s="43"/>
      <c r="L54" s="44" t="str">
        <f>IF(OR($E54="",F54=""),"",IF($E54="K.O.","",ROUND($O54*IFERROR(INDEX(Konfig!$E$2:$E$5,MATCH(F54,Konfig!$D$2:$D$5,0)),0),2)))</f>
        <v/>
      </c>
      <c r="M54" s="44" t="str">
        <f>IF(OR($E54="",H54=""),"",IF($E54="K.O.","",ROUND($O54*IFERROR(INDEX(Konfig!$E$2:$E$5,MATCH(H54,Konfig!$D$2:$D$5,0)),0),2)))</f>
        <v/>
      </c>
      <c r="N54" s="44" t="str">
        <f>IF(OR($E54="",J54=""),"",IF($E54="K.O.","",ROUND($O54*IFERROR(INDEX(Konfig!$E$2:$E$5,MATCH(J54,Konfig!$D$2:$D$5,0)),0),2)))</f>
        <v/>
      </c>
      <c r="O54" s="36">
        <f>IFERROR(INDEX(Konfig!$B$2:$B$4,MATCH(E54,Konfig!$A$2:$A$4,0)),0)</f>
        <v>0</v>
      </c>
    </row>
    <row r="55" spans="1:15" ht="60" customHeight="1" x14ac:dyDescent="0.2">
      <c r="A55" s="40" t="s">
        <v>346</v>
      </c>
      <c r="B55" s="41" t="s">
        <v>347</v>
      </c>
      <c r="C55" s="41" t="s">
        <v>348</v>
      </c>
      <c r="D55" s="41" t="s">
        <v>349</v>
      </c>
      <c r="E55" s="42"/>
      <c r="F55" s="42"/>
      <c r="G55" s="43"/>
      <c r="H55" s="42"/>
      <c r="I55" s="43"/>
      <c r="J55" s="42"/>
      <c r="K55" s="43"/>
      <c r="L55" s="44" t="str">
        <f>IF(OR($E55="",F55=""),"",IF($E55="K.O.","",ROUND($O55*IFERROR(INDEX(Konfig!$E$2:$E$5,MATCH(F55,Konfig!$D$2:$D$5,0)),0),2)))</f>
        <v/>
      </c>
      <c r="M55" s="44" t="str">
        <f>IF(OR($E55="",H55=""),"",IF($E55="K.O.","",ROUND($O55*IFERROR(INDEX(Konfig!$E$2:$E$5,MATCH(H55,Konfig!$D$2:$D$5,0)),0),2)))</f>
        <v/>
      </c>
      <c r="N55" s="44" t="str">
        <f>IF(OR($E55="",J55=""),"",IF($E55="K.O.","",ROUND($O55*IFERROR(INDEX(Konfig!$E$2:$E$5,MATCH(J55,Konfig!$D$2:$D$5,0)),0),2)))</f>
        <v/>
      </c>
      <c r="O55" s="36">
        <f>IFERROR(INDEX(Konfig!$B$2:$B$4,MATCH(E55,Konfig!$A$2:$A$4,0)),0)</f>
        <v>0</v>
      </c>
    </row>
    <row r="56" spans="1:15" ht="33.75" customHeight="1" x14ac:dyDescent="0.2">
      <c r="A56" s="45" t="s">
        <v>350</v>
      </c>
      <c r="B56" s="46" t="s">
        <v>347</v>
      </c>
      <c r="C56" s="46" t="s">
        <v>351</v>
      </c>
      <c r="D56" s="46" t="s">
        <v>352</v>
      </c>
      <c r="E56" s="42"/>
      <c r="F56" s="42"/>
      <c r="G56" s="43"/>
      <c r="H56" s="42"/>
      <c r="I56" s="43"/>
      <c r="J56" s="42"/>
      <c r="K56" s="43"/>
      <c r="L56" s="44" t="str">
        <f>IF(OR($E56="",F56=""),"",IF($E56="K.O.","",ROUND($O56*IFERROR(INDEX(Konfig!$E$2:$E$5,MATCH(F56,Konfig!$D$2:$D$5,0)),0),2)))</f>
        <v/>
      </c>
      <c r="M56" s="44" t="str">
        <f>IF(OR($E56="",H56=""),"",IF($E56="K.O.","",ROUND($O56*IFERROR(INDEX(Konfig!$E$2:$E$5,MATCH(H56,Konfig!$D$2:$D$5,0)),0),2)))</f>
        <v/>
      </c>
      <c r="N56" s="44" t="str">
        <f>IF(OR($E56="",J56=""),"",IF($E56="K.O.","",ROUND($O56*IFERROR(INDEX(Konfig!$E$2:$E$5,MATCH(J56,Konfig!$D$2:$D$5,0)),0),2)))</f>
        <v/>
      </c>
      <c r="O56" s="36">
        <f>IFERROR(INDEX(Konfig!$B$2:$B$4,MATCH(E56,Konfig!$A$2:$A$4,0)),0)</f>
        <v>0</v>
      </c>
    </row>
    <row r="57" spans="1:15" ht="33.75" customHeight="1" x14ac:dyDescent="0.2">
      <c r="A57" s="40" t="s">
        <v>353</v>
      </c>
      <c r="B57" s="41" t="s">
        <v>354</v>
      </c>
      <c r="C57" s="41" t="s">
        <v>355</v>
      </c>
      <c r="D57" s="41" t="s">
        <v>356</v>
      </c>
      <c r="E57" s="42"/>
      <c r="F57" s="42"/>
      <c r="G57" s="43"/>
      <c r="H57" s="42"/>
      <c r="I57" s="43"/>
      <c r="J57" s="42"/>
      <c r="K57" s="43"/>
      <c r="L57" s="44" t="str">
        <f>IF(OR($E57="",F57=""),"",IF($E57="K.O.","",ROUND($O57*IFERROR(INDEX(Konfig!$E$2:$E$5,MATCH(F57,Konfig!$D$2:$D$5,0)),0),2)))</f>
        <v/>
      </c>
      <c r="M57" s="44" t="str">
        <f>IF(OR($E57="",H57=""),"",IF($E57="K.O.","",ROUND($O57*IFERROR(INDEX(Konfig!$E$2:$E$5,MATCH(H57,Konfig!$D$2:$D$5,0)),0),2)))</f>
        <v/>
      </c>
      <c r="N57" s="44" t="str">
        <f>IF(OR($E57="",J57=""),"",IF($E57="K.O.","",ROUND($O57*IFERROR(INDEX(Konfig!$E$2:$E$5,MATCH(J57,Konfig!$D$2:$D$5,0)),0),2)))</f>
        <v/>
      </c>
      <c r="O57" s="36">
        <f>IFERROR(INDEX(Konfig!$B$2:$B$4,MATCH(E57,Konfig!$A$2:$A$4,0)),0)</f>
        <v>0</v>
      </c>
    </row>
    <row r="58" spans="1:15" ht="33.75" customHeight="1" x14ac:dyDescent="0.2">
      <c r="A58" s="45" t="s">
        <v>357</v>
      </c>
      <c r="B58" s="46" t="s">
        <v>358</v>
      </c>
      <c r="C58" s="46" t="s">
        <v>359</v>
      </c>
      <c r="D58" s="46" t="s">
        <v>360</v>
      </c>
      <c r="E58" s="42"/>
      <c r="F58" s="42"/>
      <c r="G58" s="43"/>
      <c r="H58" s="42"/>
      <c r="I58" s="43"/>
      <c r="J58" s="42"/>
      <c r="K58" s="43"/>
      <c r="L58" s="44" t="str">
        <f>IF(OR($E58="",F58=""),"",IF($E58="K.O.","",ROUND($O58*IFERROR(INDEX(Konfig!$E$2:$E$5,MATCH(F58,Konfig!$D$2:$D$5,0)),0),2)))</f>
        <v/>
      </c>
      <c r="M58" s="44" t="str">
        <f>IF(OR($E58="",H58=""),"",IF($E58="K.O.","",ROUND($O58*IFERROR(INDEX(Konfig!$E$2:$E$5,MATCH(H58,Konfig!$D$2:$D$5,0)),0),2)))</f>
        <v/>
      </c>
      <c r="N58" s="44" t="str">
        <f>IF(OR($E58="",J58=""),"",IF($E58="K.O.","",ROUND($O58*IFERROR(INDEX(Konfig!$E$2:$E$5,MATCH(J58,Konfig!$D$2:$D$5,0)),0),2)))</f>
        <v/>
      </c>
      <c r="O58" s="36">
        <f>IFERROR(INDEX(Konfig!$B$2:$B$4,MATCH(E58,Konfig!$A$2:$A$4,0)),0)</f>
        <v>0</v>
      </c>
    </row>
    <row r="59" spans="1:15" ht="33.75" customHeight="1" x14ac:dyDescent="0.2">
      <c r="A59" s="40" t="s">
        <v>361</v>
      </c>
      <c r="B59" s="41" t="s">
        <v>362</v>
      </c>
      <c r="C59" s="41" t="s">
        <v>363</v>
      </c>
      <c r="D59" s="41" t="s">
        <v>364</v>
      </c>
      <c r="E59" s="42"/>
      <c r="F59" s="42"/>
      <c r="G59" s="43"/>
      <c r="H59" s="42"/>
      <c r="I59" s="43"/>
      <c r="J59" s="42"/>
      <c r="K59" s="43"/>
      <c r="L59" s="44" t="str">
        <f>IF(OR($E59="",F59=""),"",IF($E59="K.O.","",ROUND($O59*IFERROR(INDEX(Konfig!$E$2:$E$5,MATCH(F59,Konfig!$D$2:$D$5,0)),0),2)))</f>
        <v/>
      </c>
      <c r="M59" s="44" t="str">
        <f>IF(OR($E59="",H59=""),"",IF($E59="K.O.","",ROUND($O59*IFERROR(INDEX(Konfig!$E$2:$E$5,MATCH(H59,Konfig!$D$2:$D$5,0)),0),2)))</f>
        <v/>
      </c>
      <c r="N59" s="44" t="str">
        <f>IF(OR($E59="",J59=""),"",IF($E59="K.O.","",ROUND($O59*IFERROR(INDEX(Konfig!$E$2:$E$5,MATCH(J59,Konfig!$D$2:$D$5,0)),0),2)))</f>
        <v/>
      </c>
      <c r="O59" s="36">
        <f>IFERROR(INDEX(Konfig!$B$2:$B$4,MATCH(E59,Konfig!$A$2:$A$4,0)),0)</f>
        <v>0</v>
      </c>
    </row>
    <row r="60" spans="1:15" ht="33.75" customHeight="1" x14ac:dyDescent="0.2">
      <c r="A60" s="45" t="s">
        <v>365</v>
      </c>
      <c r="B60" s="46" t="s">
        <v>366</v>
      </c>
      <c r="C60" s="46" t="s">
        <v>367</v>
      </c>
      <c r="D60" s="46" t="s">
        <v>368</v>
      </c>
      <c r="E60" s="42"/>
      <c r="F60" s="42"/>
      <c r="G60" s="43"/>
      <c r="H60" s="42"/>
      <c r="I60" s="43"/>
      <c r="J60" s="42"/>
      <c r="K60" s="43"/>
      <c r="L60" s="44" t="str">
        <f>IF(OR($E60="",F60=""),"",IF($E60="K.O.","",ROUND($O60*IFERROR(INDEX(Konfig!$E$2:$E$5,MATCH(F60,Konfig!$D$2:$D$5,0)),0),2)))</f>
        <v/>
      </c>
      <c r="M60" s="44" t="str">
        <f>IF(OR($E60="",H60=""),"",IF($E60="K.O.","",ROUND($O60*IFERROR(INDEX(Konfig!$E$2:$E$5,MATCH(H60,Konfig!$D$2:$D$5,0)),0),2)))</f>
        <v/>
      </c>
      <c r="N60" s="44" t="str">
        <f>IF(OR($E60="",J60=""),"",IF($E60="K.O.","",ROUND($O60*IFERROR(INDEX(Konfig!$E$2:$E$5,MATCH(J60,Konfig!$D$2:$D$5,0)),0),2)))</f>
        <v/>
      </c>
      <c r="O60" s="36">
        <f>IFERROR(INDEX(Konfig!$B$2:$B$4,MATCH(E60,Konfig!$A$2:$A$4,0)),0)</f>
        <v>0</v>
      </c>
    </row>
    <row r="61" spans="1:15" ht="33.75" customHeight="1" x14ac:dyDescent="0.2">
      <c r="A61" s="40" t="s">
        <v>369</v>
      </c>
      <c r="B61" s="41" t="s">
        <v>366</v>
      </c>
      <c r="C61" s="41" t="s">
        <v>370</v>
      </c>
      <c r="D61" s="41" t="s">
        <v>371</v>
      </c>
      <c r="E61" s="42"/>
      <c r="F61" s="42"/>
      <c r="G61" s="43"/>
      <c r="H61" s="42"/>
      <c r="I61" s="43"/>
      <c r="J61" s="42"/>
      <c r="K61" s="43"/>
      <c r="L61" s="44" t="str">
        <f>IF(OR($E61="",F61=""),"",IF($E61="K.O.","",ROUND($O61*IFERROR(INDEX(Konfig!$E$2:$E$5,MATCH(F61,Konfig!$D$2:$D$5,0)),0),2)))</f>
        <v/>
      </c>
      <c r="M61" s="44" t="str">
        <f>IF(OR($E61="",H61=""),"",IF($E61="K.O.","",ROUND($O61*IFERROR(INDEX(Konfig!$E$2:$E$5,MATCH(H61,Konfig!$D$2:$D$5,0)),0),2)))</f>
        <v/>
      </c>
      <c r="N61" s="44" t="str">
        <f>IF(OR($E61="",J61=""),"",IF($E61="K.O.","",ROUND($O61*IFERROR(INDEX(Konfig!$E$2:$E$5,MATCH(J61,Konfig!$D$2:$D$5,0)),0),2)))</f>
        <v/>
      </c>
      <c r="O61" s="36">
        <f>IFERROR(INDEX(Konfig!$B$2:$B$4,MATCH(E61,Konfig!$A$2:$A$4,0)),0)</f>
        <v>0</v>
      </c>
    </row>
    <row r="62" spans="1:15" ht="33.75" customHeight="1" x14ac:dyDescent="0.2">
      <c r="A62" s="45" t="s">
        <v>372</v>
      </c>
      <c r="B62" s="46" t="s">
        <v>366</v>
      </c>
      <c r="C62" s="46" t="s">
        <v>373</v>
      </c>
      <c r="D62" s="46" t="s">
        <v>374</v>
      </c>
      <c r="E62" s="42"/>
      <c r="F62" s="42"/>
      <c r="G62" s="43"/>
      <c r="H62" s="42"/>
      <c r="I62" s="43"/>
      <c r="J62" s="42"/>
      <c r="K62" s="43"/>
      <c r="L62" s="44" t="str">
        <f>IF(OR($E62="",F62=""),"",IF($E62="K.O.","",ROUND($O62*IFERROR(INDEX(Konfig!$E$2:$E$5,MATCH(F62,Konfig!$D$2:$D$5,0)),0),2)))</f>
        <v/>
      </c>
      <c r="M62" s="44" t="str">
        <f>IF(OR($E62="",H62=""),"",IF($E62="K.O.","",ROUND($O62*IFERROR(INDEX(Konfig!$E$2:$E$5,MATCH(H62,Konfig!$D$2:$D$5,0)),0),2)))</f>
        <v/>
      </c>
      <c r="N62" s="44" t="str">
        <f>IF(OR($E62="",J62=""),"",IF($E62="K.O.","",ROUND($O62*IFERROR(INDEX(Konfig!$E$2:$E$5,MATCH(J62,Konfig!$D$2:$D$5,0)),0),2)))</f>
        <v/>
      </c>
      <c r="O62" s="36">
        <f>IFERROR(INDEX(Konfig!$B$2:$B$4,MATCH(E62,Konfig!$A$2:$A$4,0)),0)</f>
        <v>0</v>
      </c>
    </row>
    <row r="63" spans="1:15" ht="33.75" customHeight="1" x14ac:dyDescent="0.2">
      <c r="A63" s="40" t="s">
        <v>375</v>
      </c>
      <c r="B63" s="41" t="s">
        <v>366</v>
      </c>
      <c r="C63" s="41" t="s">
        <v>376</v>
      </c>
      <c r="D63" s="41" t="s">
        <v>377</v>
      </c>
      <c r="E63" s="42"/>
      <c r="F63" s="42"/>
      <c r="G63" s="43"/>
      <c r="H63" s="42"/>
      <c r="I63" s="43"/>
      <c r="J63" s="42"/>
      <c r="K63" s="43"/>
      <c r="L63" s="44" t="str">
        <f>IF(OR($E63="",F63=""),"",IF($E63="K.O.","",ROUND($O63*IFERROR(INDEX(Konfig!$E$2:$E$5,MATCH(F63,Konfig!$D$2:$D$5,0)),0),2)))</f>
        <v/>
      </c>
      <c r="M63" s="44" t="str">
        <f>IF(OR($E63="",H63=""),"",IF($E63="K.O.","",ROUND($O63*IFERROR(INDEX(Konfig!$E$2:$E$5,MATCH(H63,Konfig!$D$2:$D$5,0)),0),2)))</f>
        <v/>
      </c>
      <c r="N63" s="44" t="str">
        <f>IF(OR($E63="",J63=""),"",IF($E63="K.O.","",ROUND($O63*IFERROR(INDEX(Konfig!$E$2:$E$5,MATCH(J63,Konfig!$D$2:$D$5,0)),0),2)))</f>
        <v/>
      </c>
      <c r="O63" s="36">
        <f>IFERROR(INDEX(Konfig!$B$2:$B$4,MATCH(E63,Konfig!$A$2:$A$4,0)),0)</f>
        <v>0</v>
      </c>
    </row>
    <row r="64" spans="1:15" ht="33.75" customHeight="1" x14ac:dyDescent="0.2">
      <c r="A64" s="45" t="s">
        <v>378</v>
      </c>
      <c r="B64" s="46" t="s">
        <v>366</v>
      </c>
      <c r="C64" s="46" t="s">
        <v>379</v>
      </c>
      <c r="D64" s="46" t="s">
        <v>380</v>
      </c>
      <c r="E64" s="42"/>
      <c r="F64" s="42"/>
      <c r="G64" s="43"/>
      <c r="H64" s="42"/>
      <c r="I64" s="43"/>
      <c r="J64" s="42"/>
      <c r="K64" s="43"/>
      <c r="L64" s="44" t="str">
        <f>IF(OR($E64="",F64=""),"",IF($E64="K.O.","",ROUND($O64*IFERROR(INDEX(Konfig!$E$2:$E$5,MATCH(F64,Konfig!$D$2:$D$5,0)),0),2)))</f>
        <v/>
      </c>
      <c r="M64" s="44" t="str">
        <f>IF(OR($E64="",H64=""),"",IF($E64="K.O.","",ROUND($O64*IFERROR(INDEX(Konfig!$E$2:$E$5,MATCH(H64,Konfig!$D$2:$D$5,0)),0),2)))</f>
        <v/>
      </c>
      <c r="N64" s="44" t="str">
        <f>IF(OR($E64="",J64=""),"",IF($E64="K.O.","",ROUND($O64*IFERROR(INDEX(Konfig!$E$2:$E$5,MATCH(J64,Konfig!$D$2:$D$5,0)),0),2)))</f>
        <v/>
      </c>
      <c r="O64" s="36">
        <f>IFERROR(INDEX(Konfig!$B$2:$B$4,MATCH(E64,Konfig!$A$2:$A$4,0)),0)</f>
        <v>0</v>
      </c>
    </row>
    <row r="66" spans="1:14" ht="21.75" customHeight="1" x14ac:dyDescent="0.2">
      <c r="A66" s="80" t="s">
        <v>381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</row>
    <row r="67" spans="1:14" ht="15" customHeight="1" x14ac:dyDescent="0.2">
      <c r="A67" s="3" t="s">
        <v>382</v>
      </c>
      <c r="B67" s="3"/>
      <c r="C67" s="3"/>
      <c r="D67" s="3"/>
      <c r="L67" s="47">
        <f>SUM($O$5:$O$64)-SUMIFS($O$5:$O$64,$F$5:$F$64,"n.a.")</f>
        <v>0</v>
      </c>
      <c r="M67" s="47">
        <f>SUM($O$5:$O$64)-SUMIFS($O$5:$O$64,$H$5:$H$64,"n.a.")</f>
        <v>0</v>
      </c>
      <c r="N67" s="47">
        <f>SUM($O$5:$O$64)-SUMIFS($O$5:$O$64,$J$5:$J$64,"n.a.")</f>
        <v>0</v>
      </c>
    </row>
    <row r="68" spans="1:14" ht="15" customHeight="1" x14ac:dyDescent="0.2">
      <c r="A68" s="81" t="s">
        <v>383</v>
      </c>
      <c r="B68" s="81"/>
      <c r="C68" s="81"/>
      <c r="D68" s="81"/>
      <c r="L68" s="47">
        <f>SUM(L5:L64)</f>
        <v>0</v>
      </c>
      <c r="M68" s="47">
        <f>SUM(M5:M64)</f>
        <v>0</v>
      </c>
      <c r="N68" s="47">
        <f>SUM(N5:N64)</f>
        <v>0</v>
      </c>
    </row>
    <row r="69" spans="1:14" ht="15" customHeight="1" x14ac:dyDescent="0.2">
      <c r="A69" s="81" t="s">
        <v>384</v>
      </c>
      <c r="B69" s="81"/>
      <c r="C69" s="81"/>
      <c r="D69" s="81"/>
      <c r="L69" s="48">
        <f>IFERROR(L68/L67,0)</f>
        <v>0</v>
      </c>
      <c r="M69" s="48">
        <f>IFERROR(M68/M67,0)</f>
        <v>0</v>
      </c>
      <c r="N69" s="48">
        <f>IFERROR(N68/N67,0)</f>
        <v>0</v>
      </c>
    </row>
    <row r="70" spans="1:14" ht="15" customHeight="1" x14ac:dyDescent="0.2">
      <c r="A70" s="81" t="s">
        <v>385</v>
      </c>
      <c r="B70" s="81"/>
      <c r="C70" s="81"/>
      <c r="D70" s="81"/>
      <c r="L70" s="49">
        <f>COUNTIFS($E$5:$E$64,"K.O.",$F$5:$F$64,"Nein")</f>
        <v>0</v>
      </c>
      <c r="M70" s="49">
        <f>COUNTIFS($E$5:$E$64,"K.O.",$H$5:$H$64,"Nein")</f>
        <v>0</v>
      </c>
      <c r="N70" s="49">
        <f>COUNTIFS($E$5:$E$64,"K.O.",$J$5:$J$64,"Nein")</f>
        <v>0</v>
      </c>
    </row>
    <row r="71" spans="1:14" ht="15" customHeight="1" x14ac:dyDescent="0.2">
      <c r="A71" s="9" t="s">
        <v>386</v>
      </c>
      <c r="B71" s="9"/>
      <c r="C71" s="9"/>
      <c r="D71" s="9"/>
      <c r="F71" s="50">
        <f>COUNTIF($E$5:$E$64,"K.O.")</f>
        <v>0</v>
      </c>
    </row>
  </sheetData>
  <autoFilter ref="A3:N64" xr:uid="{00000000-0009-0000-0000-000005000000}"/>
  <mergeCells count="8">
    <mergeCell ref="A69:D69"/>
    <mergeCell ref="A70:D70"/>
    <mergeCell ref="A71:D71"/>
    <mergeCell ref="A1:N1"/>
    <mergeCell ref="A2:N2"/>
    <mergeCell ref="A66:N66"/>
    <mergeCell ref="A67:D67"/>
    <mergeCell ref="A68:D68"/>
  </mergeCells>
  <conditionalFormatting sqref="F5:F64">
    <cfRule type="expression" dxfId="44" priority="2">
      <formula>AND($E5="K.O.",F5="Nein")</formula>
    </cfRule>
    <cfRule type="cellIs" dxfId="43" priority="3" operator="equal">
      <formula>"Ja"</formula>
    </cfRule>
    <cfRule type="cellIs" dxfId="42" priority="4" operator="equal">
      <formula>"Teilweise"</formula>
    </cfRule>
    <cfRule type="cellIs" dxfId="41" priority="5" operator="equal">
      <formula>"Nein"</formula>
    </cfRule>
  </conditionalFormatting>
  <conditionalFormatting sqref="H5:H64">
    <cfRule type="expression" dxfId="40" priority="6">
      <formula>AND($E5="K.O.",H5="Nein")</formula>
    </cfRule>
    <cfRule type="cellIs" dxfId="39" priority="7" operator="equal">
      <formula>"Ja"</formula>
    </cfRule>
    <cfRule type="cellIs" dxfId="38" priority="8" operator="equal">
      <formula>"Teilweise"</formula>
    </cfRule>
    <cfRule type="cellIs" dxfId="37" priority="9" operator="equal">
      <formula>"Nein"</formula>
    </cfRule>
  </conditionalFormatting>
  <conditionalFormatting sqref="J5:J64">
    <cfRule type="expression" dxfId="36" priority="10">
      <formula>AND($E5="K.O.",J5="Nein")</formula>
    </cfRule>
    <cfRule type="cellIs" dxfId="35" priority="11" operator="equal">
      <formula>"Ja"</formula>
    </cfRule>
    <cfRule type="cellIs" dxfId="34" priority="12" operator="equal">
      <formula>"Teilweise"</formula>
    </cfRule>
    <cfRule type="cellIs" dxfId="33" priority="13" operator="equal">
      <formula>"Nein"</formula>
    </cfRule>
  </conditionalFormatting>
  <dataValidations count="2">
    <dataValidation type="list" allowBlank="1" error="Bitte K.O., Pflicht oder Wunsch wählen." prompt="Priorität wählen" sqref="E5:E64" xr:uid="{00000000-0002-0000-0500-000000000000}">
      <formula1>"K.O.,Pflicht,Wunsch"</formula1>
      <formula2>0</formula2>
    </dataValidation>
    <dataValidation type="list" allowBlank="1" error="Bitte Ja, Teilweise, Nein oder n.a. wählen." prompt="Erfüllung wählen" sqref="F5:F64 H5:H64 J5:J64" xr:uid="{00000000-0002-0000-0500-000001000000}">
      <formula1>"Ja,Teilweise,Nein,n.a."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O65"/>
  <sheetViews>
    <sheetView showGridLines="0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baseColWidth="10" defaultColWidth="8.6640625" defaultRowHeight="15" x14ac:dyDescent="0.2"/>
  <cols>
    <col min="1" max="1" width="9" customWidth="1"/>
    <col min="2" max="3" width="26" customWidth="1"/>
    <col min="4" max="4" width="50" customWidth="1"/>
    <col min="5" max="5" width="11" customWidth="1"/>
    <col min="6" max="6" width="12" customWidth="1"/>
    <col min="7" max="7" width="24" customWidth="1"/>
    <col min="8" max="8" width="12" customWidth="1"/>
    <col min="9" max="9" width="24" customWidth="1"/>
    <col min="10" max="10" width="12" customWidth="1"/>
    <col min="11" max="11" width="24" customWidth="1"/>
    <col min="12" max="14" width="9" customWidth="1"/>
    <col min="15" max="15" width="10" hidden="1" customWidth="1"/>
  </cols>
  <sheetData>
    <row r="1" spans="1:15" ht="36" customHeight="1" x14ac:dyDescent="0.2">
      <c r="A1" s="82" t="s">
        <v>387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5" ht="30" customHeight="1" x14ac:dyDescent="0.2">
      <c r="A2" s="74" t="s">
        <v>388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33.75" customHeight="1" x14ac:dyDescent="0.2">
      <c r="A3" s="35" t="s">
        <v>169</v>
      </c>
      <c r="B3" s="35" t="s">
        <v>170</v>
      </c>
      <c r="C3" s="35" t="s">
        <v>171</v>
      </c>
      <c r="D3" s="35" t="s">
        <v>172</v>
      </c>
      <c r="E3" s="35" t="s">
        <v>173</v>
      </c>
      <c r="F3" s="35" t="s">
        <v>174</v>
      </c>
      <c r="G3" s="35" t="s">
        <v>175</v>
      </c>
      <c r="H3" s="35" t="s">
        <v>176</v>
      </c>
      <c r="I3" s="35" t="s">
        <v>177</v>
      </c>
      <c r="J3" s="35" t="s">
        <v>178</v>
      </c>
      <c r="K3" s="35" t="s">
        <v>179</v>
      </c>
      <c r="L3" s="35" t="s">
        <v>180</v>
      </c>
      <c r="M3" s="35" t="s">
        <v>181</v>
      </c>
      <c r="N3" s="35" t="s">
        <v>182</v>
      </c>
      <c r="O3" s="36" t="s">
        <v>1</v>
      </c>
    </row>
    <row r="4" spans="1:15" ht="60" customHeight="1" x14ac:dyDescent="0.2">
      <c r="A4" s="37" t="s">
        <v>183</v>
      </c>
      <c r="B4" s="38" t="s">
        <v>389</v>
      </c>
      <c r="C4" s="38" t="s">
        <v>390</v>
      </c>
      <c r="D4" s="38" t="s">
        <v>391</v>
      </c>
      <c r="E4" s="37" t="s">
        <v>4</v>
      </c>
      <c r="F4" s="37" t="s">
        <v>5</v>
      </c>
      <c r="G4" s="38" t="s">
        <v>392</v>
      </c>
      <c r="H4" s="37" t="s">
        <v>5</v>
      </c>
      <c r="I4" s="38" t="s">
        <v>393</v>
      </c>
      <c r="J4" s="37" t="s">
        <v>9</v>
      </c>
      <c r="K4" s="38" t="s">
        <v>394</v>
      </c>
      <c r="L4" s="39" t="str">
        <f>IF(OR($E4="",F4=""),"",IF($E4="K.O.","",ROUND($O4*IFERROR(INDEX(Konfig!$E$2:$E$5,MATCH(F4,Konfig!$D$2:$D$5,0)),0),2)))</f>
        <v/>
      </c>
      <c r="M4" s="39" t="str">
        <f>IF(OR($E4="",H4=""),"",IF($E4="K.O.","",ROUND($O4*IFERROR(INDEX(Konfig!$E$2:$E$5,MATCH(H4,Konfig!$D$2:$D$5,0)),0),2)))</f>
        <v/>
      </c>
      <c r="N4" s="39" t="str">
        <f>IF(OR($E4="",J4=""),"",IF($E4="K.O.","",ROUND($O4*IFERROR(INDEX(Konfig!$E$2:$E$5,MATCH(J4,Konfig!$D$2:$D$5,0)),0),2)))</f>
        <v/>
      </c>
      <c r="O4" s="36">
        <f>IFERROR(INDEX(Konfig!$B$2:$B$4,MATCH(E4,Konfig!$A$2:$A$4,0)),0)</f>
        <v>0</v>
      </c>
    </row>
    <row r="5" spans="1:15" ht="46.5" customHeight="1" x14ac:dyDescent="0.2">
      <c r="A5" s="40" t="s">
        <v>395</v>
      </c>
      <c r="B5" s="41" t="s">
        <v>389</v>
      </c>
      <c r="C5" s="41" t="s">
        <v>396</v>
      </c>
      <c r="D5" s="41" t="s">
        <v>397</v>
      </c>
      <c r="E5" s="42"/>
      <c r="F5" s="42"/>
      <c r="G5" s="43"/>
      <c r="H5" s="42"/>
      <c r="I5" s="43"/>
      <c r="J5" s="42"/>
      <c r="K5" s="43"/>
      <c r="L5" s="44" t="str">
        <f>IF(OR($E5="",F5=""),"",IF($E5="K.O.","",ROUND($O5*IFERROR(INDEX(Konfig!$E$2:$E$5,MATCH(F5,Konfig!$D$2:$D$5,0)),0),2)))</f>
        <v/>
      </c>
      <c r="M5" s="44" t="str">
        <f>IF(OR($E5="",H5=""),"",IF($E5="K.O.","",ROUND($O5*IFERROR(INDEX(Konfig!$E$2:$E$5,MATCH(H5,Konfig!$D$2:$D$5,0)),0),2)))</f>
        <v/>
      </c>
      <c r="N5" s="44" t="str">
        <f>IF(OR($E5="",J5=""),"",IF($E5="K.O.","",ROUND($O5*IFERROR(INDEX(Konfig!$E$2:$E$5,MATCH(J5,Konfig!$D$2:$D$5,0)),0),2)))</f>
        <v/>
      </c>
      <c r="O5" s="36">
        <f>IFERROR(INDEX(Konfig!$B$2:$B$4,MATCH(E5,Konfig!$A$2:$A$4,0)),0)</f>
        <v>0</v>
      </c>
    </row>
    <row r="6" spans="1:15" ht="33.75" customHeight="1" x14ac:dyDescent="0.2">
      <c r="A6" s="45" t="s">
        <v>398</v>
      </c>
      <c r="B6" s="46" t="s">
        <v>389</v>
      </c>
      <c r="C6" s="46" t="s">
        <v>399</v>
      </c>
      <c r="D6" s="46" t="s">
        <v>400</v>
      </c>
      <c r="E6" s="42"/>
      <c r="F6" s="42"/>
      <c r="G6" s="43"/>
      <c r="H6" s="42"/>
      <c r="I6" s="43"/>
      <c r="J6" s="42"/>
      <c r="K6" s="43"/>
      <c r="L6" s="44" t="str">
        <f>IF(OR($E6="",F6=""),"",IF($E6="K.O.","",ROUND($O6*IFERROR(INDEX(Konfig!$E$2:$E$5,MATCH(F6,Konfig!$D$2:$D$5,0)),0),2)))</f>
        <v/>
      </c>
      <c r="M6" s="44" t="str">
        <f>IF(OR($E6="",H6=""),"",IF($E6="K.O.","",ROUND($O6*IFERROR(INDEX(Konfig!$E$2:$E$5,MATCH(H6,Konfig!$D$2:$D$5,0)),0),2)))</f>
        <v/>
      </c>
      <c r="N6" s="44" t="str">
        <f>IF(OR($E6="",J6=""),"",IF($E6="K.O.","",ROUND($O6*IFERROR(INDEX(Konfig!$E$2:$E$5,MATCH(J6,Konfig!$D$2:$D$5,0)),0),2)))</f>
        <v/>
      </c>
      <c r="O6" s="36">
        <f>IFERROR(INDEX(Konfig!$B$2:$B$4,MATCH(E6,Konfig!$A$2:$A$4,0)),0)</f>
        <v>0</v>
      </c>
    </row>
    <row r="7" spans="1:15" ht="33.75" customHeight="1" x14ac:dyDescent="0.2">
      <c r="A7" s="40" t="s">
        <v>401</v>
      </c>
      <c r="B7" s="41" t="s">
        <v>389</v>
      </c>
      <c r="C7" s="41" t="s">
        <v>402</v>
      </c>
      <c r="D7" s="41" t="s">
        <v>403</v>
      </c>
      <c r="E7" s="42"/>
      <c r="F7" s="42"/>
      <c r="G7" s="43"/>
      <c r="H7" s="42"/>
      <c r="I7" s="43"/>
      <c r="J7" s="42"/>
      <c r="K7" s="43"/>
      <c r="L7" s="44" t="str">
        <f>IF(OR($E7="",F7=""),"",IF($E7="K.O.","",ROUND($O7*IFERROR(INDEX(Konfig!$E$2:$E$5,MATCH(F7,Konfig!$D$2:$D$5,0)),0),2)))</f>
        <v/>
      </c>
      <c r="M7" s="44" t="str">
        <f>IF(OR($E7="",H7=""),"",IF($E7="K.O.","",ROUND($O7*IFERROR(INDEX(Konfig!$E$2:$E$5,MATCH(H7,Konfig!$D$2:$D$5,0)),0),2)))</f>
        <v/>
      </c>
      <c r="N7" s="44" t="str">
        <f>IF(OR($E7="",J7=""),"",IF($E7="K.O.","",ROUND($O7*IFERROR(INDEX(Konfig!$E$2:$E$5,MATCH(J7,Konfig!$D$2:$D$5,0)),0),2)))</f>
        <v/>
      </c>
      <c r="O7" s="36">
        <f>IFERROR(INDEX(Konfig!$B$2:$B$4,MATCH(E7,Konfig!$A$2:$A$4,0)),0)</f>
        <v>0</v>
      </c>
    </row>
    <row r="8" spans="1:15" ht="33.75" customHeight="1" x14ac:dyDescent="0.2">
      <c r="A8" s="45" t="s">
        <v>404</v>
      </c>
      <c r="B8" s="46" t="s">
        <v>389</v>
      </c>
      <c r="C8" s="46" t="s">
        <v>405</v>
      </c>
      <c r="D8" s="46" t="s">
        <v>406</v>
      </c>
      <c r="E8" s="42"/>
      <c r="F8" s="42"/>
      <c r="G8" s="43"/>
      <c r="H8" s="42"/>
      <c r="I8" s="43"/>
      <c r="J8" s="42"/>
      <c r="K8" s="43"/>
      <c r="L8" s="44" t="str">
        <f>IF(OR($E8="",F8=""),"",IF($E8="K.O.","",ROUND($O8*IFERROR(INDEX(Konfig!$E$2:$E$5,MATCH(F8,Konfig!$D$2:$D$5,0)),0),2)))</f>
        <v/>
      </c>
      <c r="M8" s="44" t="str">
        <f>IF(OR($E8="",H8=""),"",IF($E8="K.O.","",ROUND($O8*IFERROR(INDEX(Konfig!$E$2:$E$5,MATCH(H8,Konfig!$D$2:$D$5,0)),0),2)))</f>
        <v/>
      </c>
      <c r="N8" s="44" t="str">
        <f>IF(OR($E8="",J8=""),"",IF($E8="K.O.","",ROUND($O8*IFERROR(INDEX(Konfig!$E$2:$E$5,MATCH(J8,Konfig!$D$2:$D$5,0)),0),2)))</f>
        <v/>
      </c>
      <c r="O8" s="36">
        <f>IFERROR(INDEX(Konfig!$B$2:$B$4,MATCH(E8,Konfig!$A$2:$A$4,0)),0)</f>
        <v>0</v>
      </c>
    </row>
    <row r="9" spans="1:15" ht="46.5" customHeight="1" x14ac:dyDescent="0.2">
      <c r="A9" s="40" t="s">
        <v>407</v>
      </c>
      <c r="B9" s="41" t="s">
        <v>389</v>
      </c>
      <c r="C9" s="41" t="s">
        <v>408</v>
      </c>
      <c r="D9" s="41" t="s">
        <v>409</v>
      </c>
      <c r="E9" s="42"/>
      <c r="F9" s="42"/>
      <c r="G9" s="43"/>
      <c r="H9" s="42"/>
      <c r="I9" s="43"/>
      <c r="J9" s="42"/>
      <c r="K9" s="43"/>
      <c r="L9" s="44" t="str">
        <f>IF(OR($E9="",F9=""),"",IF($E9="K.O.","",ROUND($O9*IFERROR(INDEX(Konfig!$E$2:$E$5,MATCH(F9,Konfig!$D$2:$D$5,0)),0),2)))</f>
        <v/>
      </c>
      <c r="M9" s="44" t="str">
        <f>IF(OR($E9="",H9=""),"",IF($E9="K.O.","",ROUND($O9*IFERROR(INDEX(Konfig!$E$2:$E$5,MATCH(H9,Konfig!$D$2:$D$5,0)),0),2)))</f>
        <v/>
      </c>
      <c r="N9" s="44" t="str">
        <f>IF(OR($E9="",J9=""),"",IF($E9="K.O.","",ROUND($O9*IFERROR(INDEX(Konfig!$E$2:$E$5,MATCH(J9,Konfig!$D$2:$D$5,0)),0),2)))</f>
        <v/>
      </c>
      <c r="O9" s="36">
        <f>IFERROR(INDEX(Konfig!$B$2:$B$4,MATCH(E9,Konfig!$A$2:$A$4,0)),0)</f>
        <v>0</v>
      </c>
    </row>
    <row r="10" spans="1:15" ht="60" customHeight="1" x14ac:dyDescent="0.2">
      <c r="A10" s="45" t="s">
        <v>410</v>
      </c>
      <c r="B10" s="46" t="s">
        <v>389</v>
      </c>
      <c r="C10" s="46" t="s">
        <v>411</v>
      </c>
      <c r="D10" s="46" t="s">
        <v>412</v>
      </c>
      <c r="E10" s="42"/>
      <c r="F10" s="42"/>
      <c r="G10" s="43"/>
      <c r="H10" s="42"/>
      <c r="I10" s="43"/>
      <c r="J10" s="42"/>
      <c r="K10" s="43"/>
      <c r="L10" s="44" t="str">
        <f>IF(OR($E10="",F10=""),"",IF($E10="K.O.","",ROUND($O10*IFERROR(INDEX(Konfig!$E$2:$E$5,MATCH(F10,Konfig!$D$2:$D$5,0)),0),2)))</f>
        <v/>
      </c>
      <c r="M10" s="44" t="str">
        <f>IF(OR($E10="",H10=""),"",IF($E10="K.O.","",ROUND($O10*IFERROR(INDEX(Konfig!$E$2:$E$5,MATCH(H10,Konfig!$D$2:$D$5,0)),0),2)))</f>
        <v/>
      </c>
      <c r="N10" s="44" t="str">
        <f>IF(OR($E10="",J10=""),"",IF($E10="K.O.","",ROUND($O10*IFERROR(INDEX(Konfig!$E$2:$E$5,MATCH(J10,Konfig!$D$2:$D$5,0)),0),2)))</f>
        <v/>
      </c>
      <c r="O10" s="36">
        <f>IFERROR(INDEX(Konfig!$B$2:$B$4,MATCH(E10,Konfig!$A$2:$A$4,0)),0)</f>
        <v>0</v>
      </c>
    </row>
    <row r="11" spans="1:15" ht="60" customHeight="1" x14ac:dyDescent="0.2">
      <c r="A11" s="40" t="s">
        <v>413</v>
      </c>
      <c r="B11" s="41" t="s">
        <v>389</v>
      </c>
      <c r="C11" s="41" t="s">
        <v>414</v>
      </c>
      <c r="D11" s="41" t="s">
        <v>415</v>
      </c>
      <c r="E11" s="42"/>
      <c r="F11" s="42"/>
      <c r="G11" s="43"/>
      <c r="H11" s="42"/>
      <c r="I11" s="43"/>
      <c r="J11" s="42"/>
      <c r="K11" s="43"/>
      <c r="L11" s="44" t="str">
        <f>IF(OR($E11="",F11=""),"",IF($E11="K.O.","",ROUND($O11*IFERROR(INDEX(Konfig!$E$2:$E$5,MATCH(F11,Konfig!$D$2:$D$5,0)),0),2)))</f>
        <v/>
      </c>
      <c r="M11" s="44" t="str">
        <f>IF(OR($E11="",H11=""),"",IF($E11="K.O.","",ROUND($O11*IFERROR(INDEX(Konfig!$E$2:$E$5,MATCH(H11,Konfig!$D$2:$D$5,0)),0),2)))</f>
        <v/>
      </c>
      <c r="N11" s="44" t="str">
        <f>IF(OR($E11="",J11=""),"",IF($E11="K.O.","",ROUND($O11*IFERROR(INDEX(Konfig!$E$2:$E$5,MATCH(J11,Konfig!$D$2:$D$5,0)),0),2)))</f>
        <v/>
      </c>
      <c r="O11" s="36">
        <f>IFERROR(INDEX(Konfig!$B$2:$B$4,MATCH(E11,Konfig!$A$2:$A$4,0)),0)</f>
        <v>0</v>
      </c>
    </row>
    <row r="12" spans="1:15" ht="60" customHeight="1" x14ac:dyDescent="0.2">
      <c r="A12" s="45" t="s">
        <v>416</v>
      </c>
      <c r="B12" s="46" t="s">
        <v>389</v>
      </c>
      <c r="C12" s="46" t="s">
        <v>417</v>
      </c>
      <c r="D12" s="46" t="s">
        <v>418</v>
      </c>
      <c r="E12" s="42"/>
      <c r="F12" s="42"/>
      <c r="G12" s="43"/>
      <c r="H12" s="42"/>
      <c r="I12" s="43"/>
      <c r="J12" s="42"/>
      <c r="K12" s="43"/>
      <c r="L12" s="44" t="str">
        <f>IF(OR($E12="",F12=""),"",IF($E12="K.O.","",ROUND($O12*IFERROR(INDEX(Konfig!$E$2:$E$5,MATCH(F12,Konfig!$D$2:$D$5,0)),0),2)))</f>
        <v/>
      </c>
      <c r="M12" s="44" t="str">
        <f>IF(OR($E12="",H12=""),"",IF($E12="K.O.","",ROUND($O12*IFERROR(INDEX(Konfig!$E$2:$E$5,MATCH(H12,Konfig!$D$2:$D$5,0)),0),2)))</f>
        <v/>
      </c>
      <c r="N12" s="44" t="str">
        <f>IF(OR($E12="",J12=""),"",IF($E12="K.O.","",ROUND($O12*IFERROR(INDEX(Konfig!$E$2:$E$5,MATCH(J12,Konfig!$D$2:$D$5,0)),0),2)))</f>
        <v/>
      </c>
      <c r="O12" s="36">
        <f>IFERROR(INDEX(Konfig!$B$2:$B$4,MATCH(E12,Konfig!$A$2:$A$4,0)),0)</f>
        <v>0</v>
      </c>
    </row>
    <row r="13" spans="1:15" ht="60" customHeight="1" x14ac:dyDescent="0.2">
      <c r="A13" s="40" t="s">
        <v>419</v>
      </c>
      <c r="B13" s="41" t="s">
        <v>389</v>
      </c>
      <c r="C13" s="41" t="s">
        <v>420</v>
      </c>
      <c r="D13" s="41" t="s">
        <v>421</v>
      </c>
      <c r="E13" s="42"/>
      <c r="F13" s="42"/>
      <c r="G13" s="43"/>
      <c r="H13" s="42"/>
      <c r="I13" s="43"/>
      <c r="J13" s="42"/>
      <c r="K13" s="43"/>
      <c r="L13" s="44" t="str">
        <f>IF(OR($E13="",F13=""),"",IF($E13="K.O.","",ROUND($O13*IFERROR(INDEX(Konfig!$E$2:$E$5,MATCH(F13,Konfig!$D$2:$D$5,0)),0),2)))</f>
        <v/>
      </c>
      <c r="M13" s="44" t="str">
        <f>IF(OR($E13="",H13=""),"",IF($E13="K.O.","",ROUND($O13*IFERROR(INDEX(Konfig!$E$2:$E$5,MATCH(H13,Konfig!$D$2:$D$5,0)),0),2)))</f>
        <v/>
      </c>
      <c r="N13" s="44" t="str">
        <f>IF(OR($E13="",J13=""),"",IF($E13="K.O.","",ROUND($O13*IFERROR(INDEX(Konfig!$E$2:$E$5,MATCH(J13,Konfig!$D$2:$D$5,0)),0),2)))</f>
        <v/>
      </c>
      <c r="O13" s="36">
        <f>IFERROR(INDEX(Konfig!$B$2:$B$4,MATCH(E13,Konfig!$A$2:$A$4,0)),0)</f>
        <v>0</v>
      </c>
    </row>
    <row r="14" spans="1:15" ht="46.5" customHeight="1" x14ac:dyDescent="0.2">
      <c r="A14" s="45" t="s">
        <v>422</v>
      </c>
      <c r="B14" s="46" t="s">
        <v>389</v>
      </c>
      <c r="C14" s="46" t="s">
        <v>423</v>
      </c>
      <c r="D14" s="46" t="s">
        <v>424</v>
      </c>
      <c r="E14" s="42"/>
      <c r="F14" s="42"/>
      <c r="G14" s="43"/>
      <c r="H14" s="42"/>
      <c r="I14" s="43"/>
      <c r="J14" s="42"/>
      <c r="K14" s="43"/>
      <c r="L14" s="44" t="str">
        <f>IF(OR($E14="",F14=""),"",IF($E14="K.O.","",ROUND($O14*IFERROR(INDEX(Konfig!$E$2:$E$5,MATCH(F14,Konfig!$D$2:$D$5,0)),0),2)))</f>
        <v/>
      </c>
      <c r="M14" s="44" t="str">
        <f>IF(OR($E14="",H14=""),"",IF($E14="K.O.","",ROUND($O14*IFERROR(INDEX(Konfig!$E$2:$E$5,MATCH(H14,Konfig!$D$2:$D$5,0)),0),2)))</f>
        <v/>
      </c>
      <c r="N14" s="44" t="str">
        <f>IF(OR($E14="",J14=""),"",IF($E14="K.O.","",ROUND($O14*IFERROR(INDEX(Konfig!$E$2:$E$5,MATCH(J14,Konfig!$D$2:$D$5,0)),0),2)))</f>
        <v/>
      </c>
      <c r="O14" s="36">
        <f>IFERROR(INDEX(Konfig!$B$2:$B$4,MATCH(E14,Konfig!$A$2:$A$4,0)),0)</f>
        <v>0</v>
      </c>
    </row>
    <row r="15" spans="1:15" ht="46.5" customHeight="1" x14ac:dyDescent="0.2">
      <c r="A15" s="40" t="s">
        <v>425</v>
      </c>
      <c r="B15" s="41" t="s">
        <v>389</v>
      </c>
      <c r="C15" s="41" t="s">
        <v>426</v>
      </c>
      <c r="D15" s="41" t="s">
        <v>427</v>
      </c>
      <c r="E15" s="42"/>
      <c r="F15" s="42"/>
      <c r="G15" s="43"/>
      <c r="H15" s="42"/>
      <c r="I15" s="43"/>
      <c r="J15" s="42"/>
      <c r="K15" s="43"/>
      <c r="L15" s="44" t="str">
        <f>IF(OR($E15="",F15=""),"",IF($E15="K.O.","",ROUND($O15*IFERROR(INDEX(Konfig!$E$2:$E$5,MATCH(F15,Konfig!$D$2:$D$5,0)),0),2)))</f>
        <v/>
      </c>
      <c r="M15" s="44" t="str">
        <f>IF(OR($E15="",H15=""),"",IF($E15="K.O.","",ROUND($O15*IFERROR(INDEX(Konfig!$E$2:$E$5,MATCH(H15,Konfig!$D$2:$D$5,0)),0),2)))</f>
        <v/>
      </c>
      <c r="N15" s="44" t="str">
        <f>IF(OR($E15="",J15=""),"",IF($E15="K.O.","",ROUND($O15*IFERROR(INDEX(Konfig!$E$2:$E$5,MATCH(J15,Konfig!$D$2:$D$5,0)),0),2)))</f>
        <v/>
      </c>
      <c r="O15" s="36">
        <f>IFERROR(INDEX(Konfig!$B$2:$B$4,MATCH(E15,Konfig!$A$2:$A$4,0)),0)</f>
        <v>0</v>
      </c>
    </row>
    <row r="16" spans="1:15" ht="33.75" customHeight="1" x14ac:dyDescent="0.2">
      <c r="A16" s="45" t="s">
        <v>428</v>
      </c>
      <c r="B16" s="46" t="s">
        <v>389</v>
      </c>
      <c r="C16" s="46" t="s">
        <v>429</v>
      </c>
      <c r="D16" s="46" t="s">
        <v>430</v>
      </c>
      <c r="E16" s="42"/>
      <c r="F16" s="42"/>
      <c r="G16" s="43"/>
      <c r="H16" s="42"/>
      <c r="I16" s="43"/>
      <c r="J16" s="42"/>
      <c r="K16" s="43"/>
      <c r="L16" s="44" t="str">
        <f>IF(OR($E16="",F16=""),"",IF($E16="K.O.","",ROUND($O16*IFERROR(INDEX(Konfig!$E$2:$E$5,MATCH(F16,Konfig!$D$2:$D$5,0)),0),2)))</f>
        <v/>
      </c>
      <c r="M16" s="44" t="str">
        <f>IF(OR($E16="",H16=""),"",IF($E16="K.O.","",ROUND($O16*IFERROR(INDEX(Konfig!$E$2:$E$5,MATCH(H16,Konfig!$D$2:$D$5,0)),0),2)))</f>
        <v/>
      </c>
      <c r="N16" s="44" t="str">
        <f>IF(OR($E16="",J16=""),"",IF($E16="K.O.","",ROUND($O16*IFERROR(INDEX(Konfig!$E$2:$E$5,MATCH(J16,Konfig!$D$2:$D$5,0)),0),2)))</f>
        <v/>
      </c>
      <c r="O16" s="36">
        <f>IFERROR(INDEX(Konfig!$B$2:$B$4,MATCH(E16,Konfig!$A$2:$A$4,0)),0)</f>
        <v>0</v>
      </c>
    </row>
    <row r="17" spans="1:15" ht="33.75" customHeight="1" x14ac:dyDescent="0.2">
      <c r="A17" s="40" t="s">
        <v>431</v>
      </c>
      <c r="B17" s="41" t="s">
        <v>389</v>
      </c>
      <c r="C17" s="41" t="s">
        <v>432</v>
      </c>
      <c r="D17" s="41" t="s">
        <v>433</v>
      </c>
      <c r="E17" s="42"/>
      <c r="F17" s="42"/>
      <c r="G17" s="43"/>
      <c r="H17" s="42"/>
      <c r="I17" s="43"/>
      <c r="J17" s="42"/>
      <c r="K17" s="43"/>
      <c r="L17" s="44" t="str">
        <f>IF(OR($E17="",F17=""),"",IF($E17="K.O.","",ROUND($O17*IFERROR(INDEX(Konfig!$E$2:$E$5,MATCH(F17,Konfig!$D$2:$D$5,0)),0),2)))</f>
        <v/>
      </c>
      <c r="M17" s="44" t="str">
        <f>IF(OR($E17="",H17=""),"",IF($E17="K.O.","",ROUND($O17*IFERROR(INDEX(Konfig!$E$2:$E$5,MATCH(H17,Konfig!$D$2:$D$5,0)),0),2)))</f>
        <v/>
      </c>
      <c r="N17" s="44" t="str">
        <f>IF(OR($E17="",J17=""),"",IF($E17="K.O.","",ROUND($O17*IFERROR(INDEX(Konfig!$E$2:$E$5,MATCH(J17,Konfig!$D$2:$D$5,0)),0),2)))</f>
        <v/>
      </c>
      <c r="O17" s="36">
        <f>IFERROR(INDEX(Konfig!$B$2:$B$4,MATCH(E17,Konfig!$A$2:$A$4,0)),0)</f>
        <v>0</v>
      </c>
    </row>
    <row r="18" spans="1:15" ht="60" customHeight="1" x14ac:dyDescent="0.2">
      <c r="A18" s="45" t="s">
        <v>434</v>
      </c>
      <c r="B18" s="46" t="s">
        <v>389</v>
      </c>
      <c r="C18" s="46" t="s">
        <v>435</v>
      </c>
      <c r="D18" s="46" t="s">
        <v>436</v>
      </c>
      <c r="E18" s="42"/>
      <c r="F18" s="42"/>
      <c r="G18" s="43"/>
      <c r="H18" s="42"/>
      <c r="I18" s="43"/>
      <c r="J18" s="42"/>
      <c r="K18" s="43"/>
      <c r="L18" s="44" t="str">
        <f>IF(OR($E18="",F18=""),"",IF($E18="K.O.","",ROUND($O18*IFERROR(INDEX(Konfig!$E$2:$E$5,MATCH(F18,Konfig!$D$2:$D$5,0)),0),2)))</f>
        <v/>
      </c>
      <c r="M18" s="44" t="str">
        <f>IF(OR($E18="",H18=""),"",IF($E18="K.O.","",ROUND($O18*IFERROR(INDEX(Konfig!$E$2:$E$5,MATCH(H18,Konfig!$D$2:$D$5,0)),0),2)))</f>
        <v/>
      </c>
      <c r="N18" s="44" t="str">
        <f>IF(OR($E18="",J18=""),"",IF($E18="K.O.","",ROUND($O18*IFERROR(INDEX(Konfig!$E$2:$E$5,MATCH(J18,Konfig!$D$2:$D$5,0)),0),2)))</f>
        <v/>
      </c>
      <c r="O18" s="36">
        <f>IFERROR(INDEX(Konfig!$B$2:$B$4,MATCH(E18,Konfig!$A$2:$A$4,0)),0)</f>
        <v>0</v>
      </c>
    </row>
    <row r="19" spans="1:15" ht="46.5" customHeight="1" x14ac:dyDescent="0.2">
      <c r="A19" s="40" t="s">
        <v>437</v>
      </c>
      <c r="B19" s="41" t="s">
        <v>389</v>
      </c>
      <c r="C19" s="41" t="s">
        <v>438</v>
      </c>
      <c r="D19" s="41" t="s">
        <v>439</v>
      </c>
      <c r="E19" s="42"/>
      <c r="F19" s="42"/>
      <c r="G19" s="43"/>
      <c r="H19" s="42"/>
      <c r="I19" s="43"/>
      <c r="J19" s="42"/>
      <c r="K19" s="43"/>
      <c r="L19" s="44" t="str">
        <f>IF(OR($E19="",F19=""),"",IF($E19="K.O.","",ROUND($O19*IFERROR(INDEX(Konfig!$E$2:$E$5,MATCH(F19,Konfig!$D$2:$D$5,0)),0),2)))</f>
        <v/>
      </c>
      <c r="M19" s="44" t="str">
        <f>IF(OR($E19="",H19=""),"",IF($E19="K.O.","",ROUND($O19*IFERROR(INDEX(Konfig!$E$2:$E$5,MATCH(H19,Konfig!$D$2:$D$5,0)),0),2)))</f>
        <v/>
      </c>
      <c r="N19" s="44" t="str">
        <f>IF(OR($E19="",J19=""),"",IF($E19="K.O.","",ROUND($O19*IFERROR(INDEX(Konfig!$E$2:$E$5,MATCH(J19,Konfig!$D$2:$D$5,0)),0),2)))</f>
        <v/>
      </c>
      <c r="O19" s="36">
        <f>IFERROR(INDEX(Konfig!$B$2:$B$4,MATCH(E19,Konfig!$A$2:$A$4,0)),0)</f>
        <v>0</v>
      </c>
    </row>
    <row r="20" spans="1:15" ht="46.5" customHeight="1" x14ac:dyDescent="0.2">
      <c r="A20" s="45" t="s">
        <v>440</v>
      </c>
      <c r="B20" s="46" t="s">
        <v>389</v>
      </c>
      <c r="C20" s="46" t="s">
        <v>441</v>
      </c>
      <c r="D20" s="46" t="s">
        <v>442</v>
      </c>
      <c r="E20" s="42"/>
      <c r="F20" s="42"/>
      <c r="G20" s="43"/>
      <c r="H20" s="42"/>
      <c r="I20" s="43"/>
      <c r="J20" s="42"/>
      <c r="K20" s="43"/>
      <c r="L20" s="44" t="str">
        <f>IF(OR($E20="",F20=""),"",IF($E20="K.O.","",ROUND($O20*IFERROR(INDEX(Konfig!$E$2:$E$5,MATCH(F20,Konfig!$D$2:$D$5,0)),0),2)))</f>
        <v/>
      </c>
      <c r="M20" s="44" t="str">
        <f>IF(OR($E20="",H20=""),"",IF($E20="K.O.","",ROUND($O20*IFERROR(INDEX(Konfig!$E$2:$E$5,MATCH(H20,Konfig!$D$2:$D$5,0)),0),2)))</f>
        <v/>
      </c>
      <c r="N20" s="44" t="str">
        <f>IF(OR($E20="",J20=""),"",IF($E20="K.O.","",ROUND($O20*IFERROR(INDEX(Konfig!$E$2:$E$5,MATCH(J20,Konfig!$D$2:$D$5,0)),0),2)))</f>
        <v/>
      </c>
      <c r="O20" s="36">
        <f>IFERROR(INDEX(Konfig!$B$2:$B$4,MATCH(E20,Konfig!$A$2:$A$4,0)),0)</f>
        <v>0</v>
      </c>
    </row>
    <row r="21" spans="1:15" ht="33.75" customHeight="1" x14ac:dyDescent="0.2">
      <c r="A21" s="40" t="s">
        <v>443</v>
      </c>
      <c r="B21" s="41" t="s">
        <v>389</v>
      </c>
      <c r="C21" s="41" t="s">
        <v>444</v>
      </c>
      <c r="D21" s="41" t="s">
        <v>445</v>
      </c>
      <c r="E21" s="42"/>
      <c r="F21" s="42"/>
      <c r="G21" s="43"/>
      <c r="H21" s="42"/>
      <c r="I21" s="43"/>
      <c r="J21" s="42"/>
      <c r="K21" s="43"/>
      <c r="L21" s="44" t="str">
        <f>IF(OR($E21="",F21=""),"",IF($E21="K.O.","",ROUND($O21*IFERROR(INDEX(Konfig!$E$2:$E$5,MATCH(F21,Konfig!$D$2:$D$5,0)),0),2)))</f>
        <v/>
      </c>
      <c r="M21" s="44" t="str">
        <f>IF(OR($E21="",H21=""),"",IF($E21="K.O.","",ROUND($O21*IFERROR(INDEX(Konfig!$E$2:$E$5,MATCH(H21,Konfig!$D$2:$D$5,0)),0),2)))</f>
        <v/>
      </c>
      <c r="N21" s="44" t="str">
        <f>IF(OR($E21="",J21=""),"",IF($E21="K.O.","",ROUND($O21*IFERROR(INDEX(Konfig!$E$2:$E$5,MATCH(J21,Konfig!$D$2:$D$5,0)),0),2)))</f>
        <v/>
      </c>
      <c r="O21" s="36">
        <f>IFERROR(INDEX(Konfig!$B$2:$B$4,MATCH(E21,Konfig!$A$2:$A$4,0)),0)</f>
        <v>0</v>
      </c>
    </row>
    <row r="22" spans="1:15" ht="46.5" customHeight="1" x14ac:dyDescent="0.2">
      <c r="A22" s="45" t="s">
        <v>446</v>
      </c>
      <c r="B22" s="46" t="s">
        <v>389</v>
      </c>
      <c r="C22" s="46" t="s">
        <v>390</v>
      </c>
      <c r="D22" s="46" t="s">
        <v>391</v>
      </c>
      <c r="E22" s="42"/>
      <c r="F22" s="42"/>
      <c r="G22" s="43"/>
      <c r="H22" s="42"/>
      <c r="I22" s="43"/>
      <c r="J22" s="42"/>
      <c r="K22" s="43"/>
      <c r="L22" s="44" t="str">
        <f>IF(OR($E22="",F22=""),"",IF($E22="K.O.","",ROUND($O22*IFERROR(INDEX(Konfig!$E$2:$E$5,MATCH(F22,Konfig!$D$2:$D$5,0)),0),2)))</f>
        <v/>
      </c>
      <c r="M22" s="44" t="str">
        <f>IF(OR($E22="",H22=""),"",IF($E22="K.O.","",ROUND($O22*IFERROR(INDEX(Konfig!$E$2:$E$5,MATCH(H22,Konfig!$D$2:$D$5,0)),0),2)))</f>
        <v/>
      </c>
      <c r="N22" s="44" t="str">
        <f>IF(OR($E22="",J22=""),"",IF($E22="K.O.","",ROUND($O22*IFERROR(INDEX(Konfig!$E$2:$E$5,MATCH(J22,Konfig!$D$2:$D$5,0)),0),2)))</f>
        <v/>
      </c>
      <c r="O22" s="36">
        <f>IFERROR(INDEX(Konfig!$B$2:$B$4,MATCH(E22,Konfig!$A$2:$A$4,0)),0)</f>
        <v>0</v>
      </c>
    </row>
    <row r="23" spans="1:15" ht="46.5" customHeight="1" x14ac:dyDescent="0.2">
      <c r="A23" s="40" t="s">
        <v>447</v>
      </c>
      <c r="B23" s="41" t="s">
        <v>389</v>
      </c>
      <c r="C23" s="41" t="s">
        <v>448</v>
      </c>
      <c r="D23" s="41" t="s">
        <v>449</v>
      </c>
      <c r="E23" s="42"/>
      <c r="F23" s="42"/>
      <c r="G23" s="43"/>
      <c r="H23" s="42"/>
      <c r="I23" s="43"/>
      <c r="J23" s="42"/>
      <c r="K23" s="43"/>
      <c r="L23" s="44" t="str">
        <f>IF(OR($E23="",F23=""),"",IF($E23="K.O.","",ROUND($O23*IFERROR(INDEX(Konfig!$E$2:$E$5,MATCH(F23,Konfig!$D$2:$D$5,0)),0),2)))</f>
        <v/>
      </c>
      <c r="M23" s="44" t="str">
        <f>IF(OR($E23="",H23=""),"",IF($E23="K.O.","",ROUND($O23*IFERROR(INDEX(Konfig!$E$2:$E$5,MATCH(H23,Konfig!$D$2:$D$5,0)),0),2)))</f>
        <v/>
      </c>
      <c r="N23" s="44" t="str">
        <f>IF(OR($E23="",J23=""),"",IF($E23="K.O.","",ROUND($O23*IFERROR(INDEX(Konfig!$E$2:$E$5,MATCH(J23,Konfig!$D$2:$D$5,0)),0),2)))</f>
        <v/>
      </c>
      <c r="O23" s="36">
        <f>IFERROR(INDEX(Konfig!$B$2:$B$4,MATCH(E23,Konfig!$A$2:$A$4,0)),0)</f>
        <v>0</v>
      </c>
    </row>
    <row r="24" spans="1:15" ht="33.75" customHeight="1" x14ac:dyDescent="0.2">
      <c r="A24" s="45" t="s">
        <v>450</v>
      </c>
      <c r="B24" s="46" t="s">
        <v>389</v>
      </c>
      <c r="C24" s="46" t="s">
        <v>451</v>
      </c>
      <c r="D24" s="46" t="s">
        <v>452</v>
      </c>
      <c r="E24" s="42"/>
      <c r="F24" s="42"/>
      <c r="G24" s="43"/>
      <c r="H24" s="42"/>
      <c r="I24" s="43"/>
      <c r="J24" s="42"/>
      <c r="K24" s="43"/>
      <c r="L24" s="44" t="str">
        <f>IF(OR($E24="",F24=""),"",IF($E24="K.O.","",ROUND($O24*IFERROR(INDEX(Konfig!$E$2:$E$5,MATCH(F24,Konfig!$D$2:$D$5,0)),0),2)))</f>
        <v/>
      </c>
      <c r="M24" s="44" t="str">
        <f>IF(OR($E24="",H24=""),"",IF($E24="K.O.","",ROUND($O24*IFERROR(INDEX(Konfig!$E$2:$E$5,MATCH(H24,Konfig!$D$2:$D$5,0)),0),2)))</f>
        <v/>
      </c>
      <c r="N24" s="44" t="str">
        <f>IF(OR($E24="",J24=""),"",IF($E24="K.O.","",ROUND($O24*IFERROR(INDEX(Konfig!$E$2:$E$5,MATCH(J24,Konfig!$D$2:$D$5,0)),0),2)))</f>
        <v/>
      </c>
      <c r="O24" s="36">
        <f>IFERROR(INDEX(Konfig!$B$2:$B$4,MATCH(E24,Konfig!$A$2:$A$4,0)),0)</f>
        <v>0</v>
      </c>
    </row>
    <row r="25" spans="1:15" ht="33.75" customHeight="1" x14ac:dyDescent="0.2">
      <c r="A25" s="40" t="s">
        <v>453</v>
      </c>
      <c r="B25" s="41" t="s">
        <v>389</v>
      </c>
      <c r="C25" s="41" t="s">
        <v>454</v>
      </c>
      <c r="D25" s="41" t="s">
        <v>455</v>
      </c>
      <c r="E25" s="42"/>
      <c r="F25" s="42"/>
      <c r="G25" s="43"/>
      <c r="H25" s="42"/>
      <c r="I25" s="43"/>
      <c r="J25" s="42"/>
      <c r="K25" s="43"/>
      <c r="L25" s="44" t="str">
        <f>IF(OR($E25="",F25=""),"",IF($E25="K.O.","",ROUND($O25*IFERROR(INDEX(Konfig!$E$2:$E$5,MATCH(F25,Konfig!$D$2:$D$5,0)),0),2)))</f>
        <v/>
      </c>
      <c r="M25" s="44" t="str">
        <f>IF(OR($E25="",H25=""),"",IF($E25="K.O.","",ROUND($O25*IFERROR(INDEX(Konfig!$E$2:$E$5,MATCH(H25,Konfig!$D$2:$D$5,0)),0),2)))</f>
        <v/>
      </c>
      <c r="N25" s="44" t="str">
        <f>IF(OR($E25="",J25=""),"",IF($E25="K.O.","",ROUND($O25*IFERROR(INDEX(Konfig!$E$2:$E$5,MATCH(J25,Konfig!$D$2:$D$5,0)),0),2)))</f>
        <v/>
      </c>
      <c r="O25" s="36">
        <f>IFERROR(INDEX(Konfig!$B$2:$B$4,MATCH(E25,Konfig!$A$2:$A$4,0)),0)</f>
        <v>0</v>
      </c>
    </row>
    <row r="26" spans="1:15" ht="33.75" customHeight="1" x14ac:dyDescent="0.2">
      <c r="A26" s="45" t="s">
        <v>456</v>
      </c>
      <c r="B26" s="46" t="s">
        <v>389</v>
      </c>
      <c r="C26" s="46" t="s">
        <v>457</v>
      </c>
      <c r="D26" s="46" t="s">
        <v>458</v>
      </c>
      <c r="E26" s="42"/>
      <c r="F26" s="42"/>
      <c r="G26" s="43"/>
      <c r="H26" s="42"/>
      <c r="I26" s="43"/>
      <c r="J26" s="42"/>
      <c r="K26" s="43"/>
      <c r="L26" s="44" t="str">
        <f>IF(OR($E26="",F26=""),"",IF($E26="K.O.","",ROUND($O26*IFERROR(INDEX(Konfig!$E$2:$E$5,MATCH(F26,Konfig!$D$2:$D$5,0)),0),2)))</f>
        <v/>
      </c>
      <c r="M26" s="44" t="str">
        <f>IF(OR($E26="",H26=""),"",IF($E26="K.O.","",ROUND($O26*IFERROR(INDEX(Konfig!$E$2:$E$5,MATCH(H26,Konfig!$D$2:$D$5,0)),0),2)))</f>
        <v/>
      </c>
      <c r="N26" s="44" t="str">
        <f>IF(OR($E26="",J26=""),"",IF($E26="K.O.","",ROUND($O26*IFERROR(INDEX(Konfig!$E$2:$E$5,MATCH(J26,Konfig!$D$2:$D$5,0)),0),2)))</f>
        <v/>
      </c>
      <c r="O26" s="36">
        <f>IFERROR(INDEX(Konfig!$B$2:$B$4,MATCH(E26,Konfig!$A$2:$A$4,0)),0)</f>
        <v>0</v>
      </c>
    </row>
    <row r="27" spans="1:15" ht="33.75" customHeight="1" x14ac:dyDescent="0.2">
      <c r="A27" s="40" t="s">
        <v>459</v>
      </c>
      <c r="B27" s="41" t="s">
        <v>389</v>
      </c>
      <c r="C27" s="41" t="s">
        <v>460</v>
      </c>
      <c r="D27" s="41" t="s">
        <v>461</v>
      </c>
      <c r="E27" s="42"/>
      <c r="F27" s="42"/>
      <c r="G27" s="43"/>
      <c r="H27" s="42"/>
      <c r="I27" s="43"/>
      <c r="J27" s="42"/>
      <c r="K27" s="43"/>
      <c r="L27" s="44" t="str">
        <f>IF(OR($E27="",F27=""),"",IF($E27="K.O.","",ROUND($O27*IFERROR(INDEX(Konfig!$E$2:$E$5,MATCH(F27,Konfig!$D$2:$D$5,0)),0),2)))</f>
        <v/>
      </c>
      <c r="M27" s="44" t="str">
        <f>IF(OR($E27="",H27=""),"",IF($E27="K.O.","",ROUND($O27*IFERROR(INDEX(Konfig!$E$2:$E$5,MATCH(H27,Konfig!$D$2:$D$5,0)),0),2)))</f>
        <v/>
      </c>
      <c r="N27" s="44" t="str">
        <f>IF(OR($E27="",J27=""),"",IF($E27="K.O.","",ROUND($O27*IFERROR(INDEX(Konfig!$E$2:$E$5,MATCH(J27,Konfig!$D$2:$D$5,0)),0),2)))</f>
        <v/>
      </c>
      <c r="O27" s="36">
        <f>IFERROR(INDEX(Konfig!$B$2:$B$4,MATCH(E27,Konfig!$A$2:$A$4,0)),0)</f>
        <v>0</v>
      </c>
    </row>
    <row r="28" spans="1:15" ht="33.75" customHeight="1" x14ac:dyDescent="0.2">
      <c r="A28" s="45" t="s">
        <v>462</v>
      </c>
      <c r="B28" s="46" t="s">
        <v>389</v>
      </c>
      <c r="C28" s="46" t="s">
        <v>463</v>
      </c>
      <c r="D28" s="46" t="s">
        <v>464</v>
      </c>
      <c r="E28" s="42"/>
      <c r="F28" s="42"/>
      <c r="G28" s="43"/>
      <c r="H28" s="42"/>
      <c r="I28" s="43"/>
      <c r="J28" s="42"/>
      <c r="K28" s="43"/>
      <c r="L28" s="44" t="str">
        <f>IF(OR($E28="",F28=""),"",IF($E28="K.O.","",ROUND($O28*IFERROR(INDEX(Konfig!$E$2:$E$5,MATCH(F28,Konfig!$D$2:$D$5,0)),0),2)))</f>
        <v/>
      </c>
      <c r="M28" s="44" t="str">
        <f>IF(OR($E28="",H28=""),"",IF($E28="K.O.","",ROUND($O28*IFERROR(INDEX(Konfig!$E$2:$E$5,MATCH(H28,Konfig!$D$2:$D$5,0)),0),2)))</f>
        <v/>
      </c>
      <c r="N28" s="44" t="str">
        <f>IF(OR($E28="",J28=""),"",IF($E28="K.O.","",ROUND($O28*IFERROR(INDEX(Konfig!$E$2:$E$5,MATCH(J28,Konfig!$D$2:$D$5,0)),0),2)))</f>
        <v/>
      </c>
      <c r="O28" s="36">
        <f>IFERROR(INDEX(Konfig!$B$2:$B$4,MATCH(E28,Konfig!$A$2:$A$4,0)),0)</f>
        <v>0</v>
      </c>
    </row>
    <row r="29" spans="1:15" ht="46.5" customHeight="1" x14ac:dyDescent="0.2">
      <c r="A29" s="40" t="s">
        <v>465</v>
      </c>
      <c r="B29" s="41" t="s">
        <v>389</v>
      </c>
      <c r="C29" s="41" t="s">
        <v>466</v>
      </c>
      <c r="D29" s="41" t="s">
        <v>467</v>
      </c>
      <c r="E29" s="42"/>
      <c r="F29" s="42"/>
      <c r="G29" s="43"/>
      <c r="H29" s="42"/>
      <c r="I29" s="43"/>
      <c r="J29" s="42"/>
      <c r="K29" s="43"/>
      <c r="L29" s="44" t="str">
        <f>IF(OR($E29="",F29=""),"",IF($E29="K.O.","",ROUND($O29*IFERROR(INDEX(Konfig!$E$2:$E$5,MATCH(F29,Konfig!$D$2:$D$5,0)),0),2)))</f>
        <v/>
      </c>
      <c r="M29" s="44" t="str">
        <f>IF(OR($E29="",H29=""),"",IF($E29="K.O.","",ROUND($O29*IFERROR(INDEX(Konfig!$E$2:$E$5,MATCH(H29,Konfig!$D$2:$D$5,0)),0),2)))</f>
        <v/>
      </c>
      <c r="N29" s="44" t="str">
        <f>IF(OR($E29="",J29=""),"",IF($E29="K.O.","",ROUND($O29*IFERROR(INDEX(Konfig!$E$2:$E$5,MATCH(J29,Konfig!$D$2:$D$5,0)),0),2)))</f>
        <v/>
      </c>
      <c r="O29" s="36">
        <f>IFERROR(INDEX(Konfig!$B$2:$B$4,MATCH(E29,Konfig!$A$2:$A$4,0)),0)</f>
        <v>0</v>
      </c>
    </row>
    <row r="30" spans="1:15" ht="46.5" customHeight="1" x14ac:dyDescent="0.2">
      <c r="A30" s="45" t="s">
        <v>468</v>
      </c>
      <c r="B30" s="46" t="s">
        <v>389</v>
      </c>
      <c r="C30" s="46" t="s">
        <v>469</v>
      </c>
      <c r="D30" s="46" t="s">
        <v>470</v>
      </c>
      <c r="E30" s="42"/>
      <c r="F30" s="42"/>
      <c r="G30" s="43"/>
      <c r="H30" s="42"/>
      <c r="I30" s="43"/>
      <c r="J30" s="42"/>
      <c r="K30" s="43"/>
      <c r="L30" s="44" t="str">
        <f>IF(OR($E30="",F30=""),"",IF($E30="K.O.","",ROUND($O30*IFERROR(INDEX(Konfig!$E$2:$E$5,MATCH(F30,Konfig!$D$2:$D$5,0)),0),2)))</f>
        <v/>
      </c>
      <c r="M30" s="44" t="str">
        <f>IF(OR($E30="",H30=""),"",IF($E30="K.O.","",ROUND($O30*IFERROR(INDEX(Konfig!$E$2:$E$5,MATCH(H30,Konfig!$D$2:$D$5,0)),0),2)))</f>
        <v/>
      </c>
      <c r="N30" s="44" t="str">
        <f>IF(OR($E30="",J30=""),"",IF($E30="K.O.","",ROUND($O30*IFERROR(INDEX(Konfig!$E$2:$E$5,MATCH(J30,Konfig!$D$2:$D$5,0)),0),2)))</f>
        <v/>
      </c>
      <c r="O30" s="36">
        <f>IFERROR(INDEX(Konfig!$B$2:$B$4,MATCH(E30,Konfig!$A$2:$A$4,0)),0)</f>
        <v>0</v>
      </c>
    </row>
    <row r="31" spans="1:15" ht="46.5" customHeight="1" x14ac:dyDescent="0.2">
      <c r="A31" s="40" t="s">
        <v>471</v>
      </c>
      <c r="B31" s="41" t="s">
        <v>389</v>
      </c>
      <c r="C31" s="41" t="s">
        <v>472</v>
      </c>
      <c r="D31" s="41" t="s">
        <v>473</v>
      </c>
      <c r="E31" s="42"/>
      <c r="F31" s="42"/>
      <c r="G31" s="43"/>
      <c r="H31" s="42"/>
      <c r="I31" s="43"/>
      <c r="J31" s="42"/>
      <c r="K31" s="43"/>
      <c r="L31" s="44" t="str">
        <f>IF(OR($E31="",F31=""),"",IF($E31="K.O.","",ROUND($O31*IFERROR(INDEX(Konfig!$E$2:$E$5,MATCH(F31,Konfig!$D$2:$D$5,0)),0),2)))</f>
        <v/>
      </c>
      <c r="M31" s="44" t="str">
        <f>IF(OR($E31="",H31=""),"",IF($E31="K.O.","",ROUND($O31*IFERROR(INDEX(Konfig!$E$2:$E$5,MATCH(H31,Konfig!$D$2:$D$5,0)),0),2)))</f>
        <v/>
      </c>
      <c r="N31" s="44" t="str">
        <f>IF(OR($E31="",J31=""),"",IF($E31="K.O.","",ROUND($O31*IFERROR(INDEX(Konfig!$E$2:$E$5,MATCH(J31,Konfig!$D$2:$D$5,0)),0),2)))</f>
        <v/>
      </c>
      <c r="O31" s="36">
        <f>IFERROR(INDEX(Konfig!$B$2:$B$4,MATCH(E31,Konfig!$A$2:$A$4,0)),0)</f>
        <v>0</v>
      </c>
    </row>
    <row r="32" spans="1:15" ht="46.5" customHeight="1" x14ac:dyDescent="0.2">
      <c r="A32" s="45" t="s">
        <v>474</v>
      </c>
      <c r="B32" s="46" t="s">
        <v>389</v>
      </c>
      <c r="C32" s="46" t="s">
        <v>475</v>
      </c>
      <c r="D32" s="46" t="s">
        <v>476</v>
      </c>
      <c r="E32" s="42"/>
      <c r="F32" s="42"/>
      <c r="G32" s="43"/>
      <c r="H32" s="42"/>
      <c r="I32" s="43"/>
      <c r="J32" s="42"/>
      <c r="K32" s="43"/>
      <c r="L32" s="44" t="str">
        <f>IF(OR($E32="",F32=""),"",IF($E32="K.O.","",ROUND($O32*IFERROR(INDEX(Konfig!$E$2:$E$5,MATCH(F32,Konfig!$D$2:$D$5,0)),0),2)))</f>
        <v/>
      </c>
      <c r="M32" s="44" t="str">
        <f>IF(OR($E32="",H32=""),"",IF($E32="K.O.","",ROUND($O32*IFERROR(INDEX(Konfig!$E$2:$E$5,MATCH(H32,Konfig!$D$2:$D$5,0)),0),2)))</f>
        <v/>
      </c>
      <c r="N32" s="44" t="str">
        <f>IF(OR($E32="",J32=""),"",IF($E32="K.O.","",ROUND($O32*IFERROR(INDEX(Konfig!$E$2:$E$5,MATCH(J32,Konfig!$D$2:$D$5,0)),0),2)))</f>
        <v/>
      </c>
      <c r="O32" s="36">
        <f>IFERROR(INDEX(Konfig!$B$2:$B$4,MATCH(E32,Konfig!$A$2:$A$4,0)),0)</f>
        <v>0</v>
      </c>
    </row>
    <row r="33" spans="1:15" ht="33.75" customHeight="1" x14ac:dyDescent="0.2">
      <c r="A33" s="40" t="s">
        <v>477</v>
      </c>
      <c r="B33" s="41" t="s">
        <v>389</v>
      </c>
      <c r="C33" s="41" t="s">
        <v>478</v>
      </c>
      <c r="D33" s="41" t="s">
        <v>479</v>
      </c>
      <c r="E33" s="42"/>
      <c r="F33" s="42"/>
      <c r="G33" s="43"/>
      <c r="H33" s="42"/>
      <c r="I33" s="43"/>
      <c r="J33" s="42"/>
      <c r="K33" s="43"/>
      <c r="L33" s="44" t="str">
        <f>IF(OR($E33="",F33=""),"",IF($E33="K.O.","",ROUND($O33*IFERROR(INDEX(Konfig!$E$2:$E$5,MATCH(F33,Konfig!$D$2:$D$5,0)),0),2)))</f>
        <v/>
      </c>
      <c r="M33" s="44" t="str">
        <f>IF(OR($E33="",H33=""),"",IF($E33="K.O.","",ROUND($O33*IFERROR(INDEX(Konfig!$E$2:$E$5,MATCH(H33,Konfig!$D$2:$D$5,0)),0),2)))</f>
        <v/>
      </c>
      <c r="N33" s="44" t="str">
        <f>IF(OR($E33="",J33=""),"",IF($E33="K.O.","",ROUND($O33*IFERROR(INDEX(Konfig!$E$2:$E$5,MATCH(J33,Konfig!$D$2:$D$5,0)),0),2)))</f>
        <v/>
      </c>
      <c r="O33" s="36">
        <f>IFERROR(INDEX(Konfig!$B$2:$B$4,MATCH(E33,Konfig!$A$2:$A$4,0)),0)</f>
        <v>0</v>
      </c>
    </row>
    <row r="34" spans="1:15" ht="33.75" customHeight="1" x14ac:dyDescent="0.2">
      <c r="A34" s="45" t="s">
        <v>480</v>
      </c>
      <c r="B34" s="46" t="s">
        <v>389</v>
      </c>
      <c r="C34" s="46" t="s">
        <v>481</v>
      </c>
      <c r="D34" s="46" t="s">
        <v>482</v>
      </c>
      <c r="E34" s="42"/>
      <c r="F34" s="42"/>
      <c r="G34" s="43"/>
      <c r="H34" s="42"/>
      <c r="I34" s="43"/>
      <c r="J34" s="42"/>
      <c r="K34" s="43"/>
      <c r="L34" s="44" t="str">
        <f>IF(OR($E34="",F34=""),"",IF($E34="K.O.","",ROUND($O34*IFERROR(INDEX(Konfig!$E$2:$E$5,MATCH(F34,Konfig!$D$2:$D$5,0)),0),2)))</f>
        <v/>
      </c>
      <c r="M34" s="44" t="str">
        <f>IF(OR($E34="",H34=""),"",IF($E34="K.O.","",ROUND($O34*IFERROR(INDEX(Konfig!$E$2:$E$5,MATCH(H34,Konfig!$D$2:$D$5,0)),0),2)))</f>
        <v/>
      </c>
      <c r="N34" s="44" t="str">
        <f>IF(OR($E34="",J34=""),"",IF($E34="K.O.","",ROUND($O34*IFERROR(INDEX(Konfig!$E$2:$E$5,MATCH(J34,Konfig!$D$2:$D$5,0)),0),2)))</f>
        <v/>
      </c>
      <c r="O34" s="36">
        <f>IFERROR(INDEX(Konfig!$B$2:$B$4,MATCH(E34,Konfig!$A$2:$A$4,0)),0)</f>
        <v>0</v>
      </c>
    </row>
    <row r="35" spans="1:15" ht="33.75" customHeight="1" x14ac:dyDescent="0.2">
      <c r="A35" s="40" t="s">
        <v>483</v>
      </c>
      <c r="B35" s="41" t="s">
        <v>389</v>
      </c>
      <c r="C35" s="41" t="s">
        <v>484</v>
      </c>
      <c r="D35" s="41" t="s">
        <v>485</v>
      </c>
      <c r="E35" s="42"/>
      <c r="F35" s="42"/>
      <c r="G35" s="43"/>
      <c r="H35" s="42"/>
      <c r="I35" s="43"/>
      <c r="J35" s="42"/>
      <c r="K35" s="43"/>
      <c r="L35" s="44" t="str">
        <f>IF(OR($E35="",F35=""),"",IF($E35="K.O.","",ROUND($O35*IFERROR(INDEX(Konfig!$E$2:$E$5,MATCH(F35,Konfig!$D$2:$D$5,0)),0),2)))</f>
        <v/>
      </c>
      <c r="M35" s="44" t="str">
        <f>IF(OR($E35="",H35=""),"",IF($E35="K.O.","",ROUND($O35*IFERROR(INDEX(Konfig!$E$2:$E$5,MATCH(H35,Konfig!$D$2:$D$5,0)),0),2)))</f>
        <v/>
      </c>
      <c r="N35" s="44" t="str">
        <f>IF(OR($E35="",J35=""),"",IF($E35="K.O.","",ROUND($O35*IFERROR(INDEX(Konfig!$E$2:$E$5,MATCH(J35,Konfig!$D$2:$D$5,0)),0),2)))</f>
        <v/>
      </c>
      <c r="O35" s="36">
        <f>IFERROR(INDEX(Konfig!$B$2:$B$4,MATCH(E35,Konfig!$A$2:$A$4,0)),0)</f>
        <v>0</v>
      </c>
    </row>
    <row r="36" spans="1:15" ht="46.5" customHeight="1" x14ac:dyDescent="0.2">
      <c r="A36" s="45" t="s">
        <v>486</v>
      </c>
      <c r="B36" s="46" t="s">
        <v>389</v>
      </c>
      <c r="C36" s="46" t="s">
        <v>487</v>
      </c>
      <c r="D36" s="46" t="s">
        <v>488</v>
      </c>
      <c r="E36" s="42"/>
      <c r="F36" s="42"/>
      <c r="G36" s="43"/>
      <c r="H36" s="42"/>
      <c r="I36" s="43"/>
      <c r="J36" s="42"/>
      <c r="K36" s="43"/>
      <c r="L36" s="44" t="str">
        <f>IF(OR($E36="",F36=""),"",IF($E36="K.O.","",ROUND($O36*IFERROR(INDEX(Konfig!$E$2:$E$5,MATCH(F36,Konfig!$D$2:$D$5,0)),0),2)))</f>
        <v/>
      </c>
      <c r="M36" s="44" t="str">
        <f>IF(OR($E36="",H36=""),"",IF($E36="K.O.","",ROUND($O36*IFERROR(INDEX(Konfig!$E$2:$E$5,MATCH(H36,Konfig!$D$2:$D$5,0)),0),2)))</f>
        <v/>
      </c>
      <c r="N36" s="44" t="str">
        <f>IF(OR($E36="",J36=""),"",IF($E36="K.O.","",ROUND($O36*IFERROR(INDEX(Konfig!$E$2:$E$5,MATCH(J36,Konfig!$D$2:$D$5,0)),0),2)))</f>
        <v/>
      </c>
      <c r="O36" s="36">
        <f>IFERROR(INDEX(Konfig!$B$2:$B$4,MATCH(E36,Konfig!$A$2:$A$4,0)),0)</f>
        <v>0</v>
      </c>
    </row>
    <row r="37" spans="1:15" ht="33.75" customHeight="1" x14ac:dyDescent="0.2">
      <c r="A37" s="40" t="s">
        <v>489</v>
      </c>
      <c r="B37" s="41" t="s">
        <v>490</v>
      </c>
      <c r="C37" s="41" t="s">
        <v>491</v>
      </c>
      <c r="D37" s="41" t="s">
        <v>492</v>
      </c>
      <c r="E37" s="42"/>
      <c r="F37" s="42"/>
      <c r="G37" s="43"/>
      <c r="H37" s="42"/>
      <c r="I37" s="43"/>
      <c r="J37" s="42"/>
      <c r="K37" s="43"/>
      <c r="L37" s="44" t="str">
        <f>IF(OR($E37="",F37=""),"",IF($E37="K.O.","",ROUND($O37*IFERROR(INDEX(Konfig!$E$2:$E$5,MATCH(F37,Konfig!$D$2:$D$5,0)),0),2)))</f>
        <v/>
      </c>
      <c r="M37" s="44" t="str">
        <f>IF(OR($E37="",H37=""),"",IF($E37="K.O.","",ROUND($O37*IFERROR(INDEX(Konfig!$E$2:$E$5,MATCH(H37,Konfig!$D$2:$D$5,0)),0),2)))</f>
        <v/>
      </c>
      <c r="N37" s="44" t="str">
        <f>IF(OR($E37="",J37=""),"",IF($E37="K.O.","",ROUND($O37*IFERROR(INDEX(Konfig!$E$2:$E$5,MATCH(J37,Konfig!$D$2:$D$5,0)),0),2)))</f>
        <v/>
      </c>
      <c r="O37" s="36">
        <f>IFERROR(INDEX(Konfig!$B$2:$B$4,MATCH(E37,Konfig!$A$2:$A$4,0)),0)</f>
        <v>0</v>
      </c>
    </row>
    <row r="38" spans="1:15" ht="33.75" customHeight="1" x14ac:dyDescent="0.2">
      <c r="A38" s="45" t="s">
        <v>493</v>
      </c>
      <c r="B38" s="46" t="s">
        <v>490</v>
      </c>
      <c r="C38" s="46" t="s">
        <v>494</v>
      </c>
      <c r="D38" s="46" t="s">
        <v>495</v>
      </c>
      <c r="E38" s="42"/>
      <c r="F38" s="42"/>
      <c r="G38" s="43"/>
      <c r="H38" s="42"/>
      <c r="I38" s="43"/>
      <c r="J38" s="42"/>
      <c r="K38" s="43"/>
      <c r="L38" s="44" t="str">
        <f>IF(OR($E38="",F38=""),"",IF($E38="K.O.","",ROUND($O38*IFERROR(INDEX(Konfig!$E$2:$E$5,MATCH(F38,Konfig!$D$2:$D$5,0)),0),2)))</f>
        <v/>
      </c>
      <c r="M38" s="44" t="str">
        <f>IF(OR($E38="",H38=""),"",IF($E38="K.O.","",ROUND($O38*IFERROR(INDEX(Konfig!$E$2:$E$5,MATCH(H38,Konfig!$D$2:$D$5,0)),0),2)))</f>
        <v/>
      </c>
      <c r="N38" s="44" t="str">
        <f>IF(OR($E38="",J38=""),"",IF($E38="K.O.","",ROUND($O38*IFERROR(INDEX(Konfig!$E$2:$E$5,MATCH(J38,Konfig!$D$2:$D$5,0)),0),2)))</f>
        <v/>
      </c>
      <c r="O38" s="36">
        <f>IFERROR(INDEX(Konfig!$B$2:$B$4,MATCH(E38,Konfig!$A$2:$A$4,0)),0)</f>
        <v>0</v>
      </c>
    </row>
    <row r="39" spans="1:15" ht="46.5" customHeight="1" x14ac:dyDescent="0.2">
      <c r="A39" s="40" t="s">
        <v>496</v>
      </c>
      <c r="B39" s="41" t="s">
        <v>490</v>
      </c>
      <c r="C39" s="41" t="s">
        <v>497</v>
      </c>
      <c r="D39" s="41" t="s">
        <v>498</v>
      </c>
      <c r="E39" s="42"/>
      <c r="F39" s="42"/>
      <c r="G39" s="43"/>
      <c r="H39" s="42"/>
      <c r="I39" s="43"/>
      <c r="J39" s="42"/>
      <c r="K39" s="43"/>
      <c r="L39" s="44" t="str">
        <f>IF(OR($E39="",F39=""),"",IF($E39="K.O.","",ROUND($O39*IFERROR(INDEX(Konfig!$E$2:$E$5,MATCH(F39,Konfig!$D$2:$D$5,0)),0),2)))</f>
        <v/>
      </c>
      <c r="M39" s="44" t="str">
        <f>IF(OR($E39="",H39=""),"",IF($E39="K.O.","",ROUND($O39*IFERROR(INDEX(Konfig!$E$2:$E$5,MATCH(H39,Konfig!$D$2:$D$5,0)),0),2)))</f>
        <v/>
      </c>
      <c r="N39" s="44" t="str">
        <f>IF(OR($E39="",J39=""),"",IF($E39="K.O.","",ROUND($O39*IFERROR(INDEX(Konfig!$E$2:$E$5,MATCH(J39,Konfig!$D$2:$D$5,0)),0),2)))</f>
        <v/>
      </c>
      <c r="O39" s="36">
        <f>IFERROR(INDEX(Konfig!$B$2:$B$4,MATCH(E39,Konfig!$A$2:$A$4,0)),0)</f>
        <v>0</v>
      </c>
    </row>
    <row r="40" spans="1:15" ht="46.5" customHeight="1" x14ac:dyDescent="0.2">
      <c r="A40" s="45" t="s">
        <v>499</v>
      </c>
      <c r="B40" s="46" t="s">
        <v>490</v>
      </c>
      <c r="C40" s="46" t="s">
        <v>500</v>
      </c>
      <c r="D40" s="46" t="s">
        <v>501</v>
      </c>
      <c r="E40" s="42"/>
      <c r="F40" s="42"/>
      <c r="G40" s="43"/>
      <c r="H40" s="42"/>
      <c r="I40" s="43"/>
      <c r="J40" s="42"/>
      <c r="K40" s="43"/>
      <c r="L40" s="44" t="str">
        <f>IF(OR($E40="",F40=""),"",IF($E40="K.O.","",ROUND($O40*IFERROR(INDEX(Konfig!$E$2:$E$5,MATCH(F40,Konfig!$D$2:$D$5,0)),0),2)))</f>
        <v/>
      </c>
      <c r="M40" s="44" t="str">
        <f>IF(OR($E40="",H40=""),"",IF($E40="K.O.","",ROUND($O40*IFERROR(INDEX(Konfig!$E$2:$E$5,MATCH(H40,Konfig!$D$2:$D$5,0)),0),2)))</f>
        <v/>
      </c>
      <c r="N40" s="44" t="str">
        <f>IF(OR($E40="",J40=""),"",IF($E40="K.O.","",ROUND($O40*IFERROR(INDEX(Konfig!$E$2:$E$5,MATCH(J40,Konfig!$D$2:$D$5,0)),0),2)))</f>
        <v/>
      </c>
      <c r="O40" s="36">
        <f>IFERROR(INDEX(Konfig!$B$2:$B$4,MATCH(E40,Konfig!$A$2:$A$4,0)),0)</f>
        <v>0</v>
      </c>
    </row>
    <row r="41" spans="1:15" ht="33.75" customHeight="1" x14ac:dyDescent="0.2">
      <c r="A41" s="40" t="s">
        <v>502</v>
      </c>
      <c r="B41" s="41" t="s">
        <v>490</v>
      </c>
      <c r="C41" s="41" t="s">
        <v>503</v>
      </c>
      <c r="D41" s="41" t="s">
        <v>504</v>
      </c>
      <c r="E41" s="42"/>
      <c r="F41" s="42"/>
      <c r="G41" s="43"/>
      <c r="H41" s="42"/>
      <c r="I41" s="43"/>
      <c r="J41" s="42"/>
      <c r="K41" s="43"/>
      <c r="L41" s="44" t="str">
        <f>IF(OR($E41="",F41=""),"",IF($E41="K.O.","",ROUND($O41*IFERROR(INDEX(Konfig!$E$2:$E$5,MATCH(F41,Konfig!$D$2:$D$5,0)),0),2)))</f>
        <v/>
      </c>
      <c r="M41" s="44" t="str">
        <f>IF(OR($E41="",H41=""),"",IF($E41="K.O.","",ROUND($O41*IFERROR(INDEX(Konfig!$E$2:$E$5,MATCH(H41,Konfig!$D$2:$D$5,0)),0),2)))</f>
        <v/>
      </c>
      <c r="N41" s="44" t="str">
        <f>IF(OR($E41="",J41=""),"",IF($E41="K.O.","",ROUND($O41*IFERROR(INDEX(Konfig!$E$2:$E$5,MATCH(J41,Konfig!$D$2:$D$5,0)),0),2)))</f>
        <v/>
      </c>
      <c r="O41" s="36">
        <f>IFERROR(INDEX(Konfig!$B$2:$B$4,MATCH(E41,Konfig!$A$2:$A$4,0)),0)</f>
        <v>0</v>
      </c>
    </row>
    <row r="42" spans="1:15" ht="33.75" customHeight="1" x14ac:dyDescent="0.2">
      <c r="A42" s="45" t="s">
        <v>505</v>
      </c>
      <c r="B42" s="46" t="s">
        <v>490</v>
      </c>
      <c r="C42" s="46" t="s">
        <v>506</v>
      </c>
      <c r="D42" s="46" t="s">
        <v>507</v>
      </c>
      <c r="E42" s="42"/>
      <c r="F42" s="42"/>
      <c r="G42" s="43"/>
      <c r="H42" s="42"/>
      <c r="I42" s="43"/>
      <c r="J42" s="42"/>
      <c r="K42" s="43"/>
      <c r="L42" s="44" t="str">
        <f>IF(OR($E42="",F42=""),"",IF($E42="K.O.","",ROUND($O42*IFERROR(INDEX(Konfig!$E$2:$E$5,MATCH(F42,Konfig!$D$2:$D$5,0)),0),2)))</f>
        <v/>
      </c>
      <c r="M42" s="44" t="str">
        <f>IF(OR($E42="",H42=""),"",IF($E42="K.O.","",ROUND($O42*IFERROR(INDEX(Konfig!$E$2:$E$5,MATCH(H42,Konfig!$D$2:$D$5,0)),0),2)))</f>
        <v/>
      </c>
      <c r="N42" s="44" t="str">
        <f>IF(OR($E42="",J42=""),"",IF($E42="K.O.","",ROUND($O42*IFERROR(INDEX(Konfig!$E$2:$E$5,MATCH(J42,Konfig!$D$2:$D$5,0)),0),2)))</f>
        <v/>
      </c>
      <c r="O42" s="36">
        <f>IFERROR(INDEX(Konfig!$B$2:$B$4,MATCH(E42,Konfig!$A$2:$A$4,0)),0)</f>
        <v>0</v>
      </c>
    </row>
    <row r="43" spans="1:15" ht="33.75" customHeight="1" x14ac:dyDescent="0.2">
      <c r="A43" s="40" t="s">
        <v>508</v>
      </c>
      <c r="B43" s="41" t="s">
        <v>490</v>
      </c>
      <c r="C43" s="41" t="s">
        <v>509</v>
      </c>
      <c r="D43" s="41" t="s">
        <v>510</v>
      </c>
      <c r="E43" s="42"/>
      <c r="F43" s="42"/>
      <c r="G43" s="43"/>
      <c r="H43" s="42"/>
      <c r="I43" s="43"/>
      <c r="J43" s="42"/>
      <c r="K43" s="43"/>
      <c r="L43" s="44" t="str">
        <f>IF(OR($E43="",F43=""),"",IF($E43="K.O.","",ROUND($O43*IFERROR(INDEX(Konfig!$E$2:$E$5,MATCH(F43,Konfig!$D$2:$D$5,0)),0),2)))</f>
        <v/>
      </c>
      <c r="M43" s="44" t="str">
        <f>IF(OR($E43="",H43=""),"",IF($E43="K.O.","",ROUND($O43*IFERROR(INDEX(Konfig!$E$2:$E$5,MATCH(H43,Konfig!$D$2:$D$5,0)),0),2)))</f>
        <v/>
      </c>
      <c r="N43" s="44" t="str">
        <f>IF(OR($E43="",J43=""),"",IF($E43="K.O.","",ROUND($O43*IFERROR(INDEX(Konfig!$E$2:$E$5,MATCH(J43,Konfig!$D$2:$D$5,0)),0),2)))</f>
        <v/>
      </c>
      <c r="O43" s="36">
        <f>IFERROR(INDEX(Konfig!$B$2:$B$4,MATCH(E43,Konfig!$A$2:$A$4,0)),0)</f>
        <v>0</v>
      </c>
    </row>
    <row r="44" spans="1:15" ht="33.75" customHeight="1" x14ac:dyDescent="0.2">
      <c r="A44" s="45" t="s">
        <v>511</v>
      </c>
      <c r="B44" s="46" t="s">
        <v>490</v>
      </c>
      <c r="C44" s="46" t="s">
        <v>512</v>
      </c>
      <c r="D44" s="46" t="s">
        <v>513</v>
      </c>
      <c r="E44" s="42"/>
      <c r="F44" s="42"/>
      <c r="G44" s="43"/>
      <c r="H44" s="42"/>
      <c r="I44" s="43"/>
      <c r="J44" s="42"/>
      <c r="K44" s="43"/>
      <c r="L44" s="44" t="str">
        <f>IF(OR($E44="",F44=""),"",IF($E44="K.O.","",ROUND($O44*IFERROR(INDEX(Konfig!$E$2:$E$5,MATCH(F44,Konfig!$D$2:$D$5,0)),0),2)))</f>
        <v/>
      </c>
      <c r="M44" s="44" t="str">
        <f>IF(OR($E44="",H44=""),"",IF($E44="K.O.","",ROUND($O44*IFERROR(INDEX(Konfig!$E$2:$E$5,MATCH(H44,Konfig!$D$2:$D$5,0)),0),2)))</f>
        <v/>
      </c>
      <c r="N44" s="44" t="str">
        <f>IF(OR($E44="",J44=""),"",IF($E44="K.O.","",ROUND($O44*IFERROR(INDEX(Konfig!$E$2:$E$5,MATCH(J44,Konfig!$D$2:$D$5,0)),0),2)))</f>
        <v/>
      </c>
      <c r="O44" s="36">
        <f>IFERROR(INDEX(Konfig!$B$2:$B$4,MATCH(E44,Konfig!$A$2:$A$4,0)),0)</f>
        <v>0</v>
      </c>
    </row>
    <row r="45" spans="1:15" ht="33.75" customHeight="1" x14ac:dyDescent="0.2">
      <c r="A45" s="40" t="s">
        <v>514</v>
      </c>
      <c r="B45" s="41" t="s">
        <v>515</v>
      </c>
      <c r="C45" s="41" t="s">
        <v>516</v>
      </c>
      <c r="D45" s="41" t="s">
        <v>517</v>
      </c>
      <c r="E45" s="42"/>
      <c r="F45" s="42"/>
      <c r="G45" s="43"/>
      <c r="H45" s="42"/>
      <c r="I45" s="43"/>
      <c r="J45" s="42"/>
      <c r="K45" s="43"/>
      <c r="L45" s="44" t="str">
        <f>IF(OR($E45="",F45=""),"",IF($E45="K.O.","",ROUND($O45*IFERROR(INDEX(Konfig!$E$2:$E$5,MATCH(F45,Konfig!$D$2:$D$5,0)),0),2)))</f>
        <v/>
      </c>
      <c r="M45" s="44" t="str">
        <f>IF(OR($E45="",H45=""),"",IF($E45="K.O.","",ROUND($O45*IFERROR(INDEX(Konfig!$E$2:$E$5,MATCH(H45,Konfig!$D$2:$D$5,0)),0),2)))</f>
        <v/>
      </c>
      <c r="N45" s="44" t="str">
        <f>IF(OR($E45="",J45=""),"",IF($E45="K.O.","",ROUND($O45*IFERROR(INDEX(Konfig!$E$2:$E$5,MATCH(J45,Konfig!$D$2:$D$5,0)),0),2)))</f>
        <v/>
      </c>
      <c r="O45" s="36">
        <f>IFERROR(INDEX(Konfig!$B$2:$B$4,MATCH(E45,Konfig!$A$2:$A$4,0)),0)</f>
        <v>0</v>
      </c>
    </row>
    <row r="46" spans="1:15" ht="33.75" customHeight="1" x14ac:dyDescent="0.2">
      <c r="A46" s="45" t="s">
        <v>518</v>
      </c>
      <c r="B46" s="46" t="s">
        <v>515</v>
      </c>
      <c r="C46" s="46" t="s">
        <v>519</v>
      </c>
      <c r="D46" s="46" t="s">
        <v>520</v>
      </c>
      <c r="E46" s="42"/>
      <c r="F46" s="42"/>
      <c r="G46" s="43"/>
      <c r="H46" s="42"/>
      <c r="I46" s="43"/>
      <c r="J46" s="42"/>
      <c r="K46" s="43"/>
      <c r="L46" s="44" t="str">
        <f>IF(OR($E46="",F46=""),"",IF($E46="K.O.","",ROUND($O46*IFERROR(INDEX(Konfig!$E$2:$E$5,MATCH(F46,Konfig!$D$2:$D$5,0)),0),2)))</f>
        <v/>
      </c>
      <c r="M46" s="44" t="str">
        <f>IF(OR($E46="",H46=""),"",IF($E46="K.O.","",ROUND($O46*IFERROR(INDEX(Konfig!$E$2:$E$5,MATCH(H46,Konfig!$D$2:$D$5,0)),0),2)))</f>
        <v/>
      </c>
      <c r="N46" s="44" t="str">
        <f>IF(OR($E46="",J46=""),"",IF($E46="K.O.","",ROUND($O46*IFERROR(INDEX(Konfig!$E$2:$E$5,MATCH(J46,Konfig!$D$2:$D$5,0)),0),2)))</f>
        <v/>
      </c>
      <c r="O46" s="36">
        <f>IFERROR(INDEX(Konfig!$B$2:$B$4,MATCH(E46,Konfig!$A$2:$A$4,0)),0)</f>
        <v>0</v>
      </c>
    </row>
    <row r="47" spans="1:15" ht="33.75" customHeight="1" x14ac:dyDescent="0.2">
      <c r="A47" s="40" t="s">
        <v>521</v>
      </c>
      <c r="B47" s="41" t="s">
        <v>515</v>
      </c>
      <c r="C47" s="41" t="s">
        <v>522</v>
      </c>
      <c r="D47" s="41" t="s">
        <v>523</v>
      </c>
      <c r="E47" s="42"/>
      <c r="F47" s="42"/>
      <c r="G47" s="43"/>
      <c r="H47" s="42"/>
      <c r="I47" s="43"/>
      <c r="J47" s="42"/>
      <c r="K47" s="43"/>
      <c r="L47" s="44" t="str">
        <f>IF(OR($E47="",F47=""),"",IF($E47="K.O.","",ROUND($O47*IFERROR(INDEX(Konfig!$E$2:$E$5,MATCH(F47,Konfig!$D$2:$D$5,0)),0),2)))</f>
        <v/>
      </c>
      <c r="M47" s="44" t="str">
        <f>IF(OR($E47="",H47=""),"",IF($E47="K.O.","",ROUND($O47*IFERROR(INDEX(Konfig!$E$2:$E$5,MATCH(H47,Konfig!$D$2:$D$5,0)),0),2)))</f>
        <v/>
      </c>
      <c r="N47" s="44" t="str">
        <f>IF(OR($E47="",J47=""),"",IF($E47="K.O.","",ROUND($O47*IFERROR(INDEX(Konfig!$E$2:$E$5,MATCH(J47,Konfig!$D$2:$D$5,0)),0),2)))</f>
        <v/>
      </c>
      <c r="O47" s="36">
        <f>IFERROR(INDEX(Konfig!$B$2:$B$4,MATCH(E47,Konfig!$A$2:$A$4,0)),0)</f>
        <v>0</v>
      </c>
    </row>
    <row r="48" spans="1:15" ht="33.75" customHeight="1" x14ac:dyDescent="0.2">
      <c r="A48" s="45" t="s">
        <v>524</v>
      </c>
      <c r="B48" s="46" t="s">
        <v>525</v>
      </c>
      <c r="C48" s="46" t="s">
        <v>526</v>
      </c>
      <c r="D48" s="46" t="s">
        <v>527</v>
      </c>
      <c r="E48" s="42"/>
      <c r="F48" s="42"/>
      <c r="G48" s="43"/>
      <c r="H48" s="42"/>
      <c r="I48" s="43"/>
      <c r="J48" s="42"/>
      <c r="K48" s="43"/>
      <c r="L48" s="44" t="str">
        <f>IF(OR($E48="",F48=""),"",IF($E48="K.O.","",ROUND($O48*IFERROR(INDEX(Konfig!$E$2:$E$5,MATCH(F48,Konfig!$D$2:$D$5,0)),0),2)))</f>
        <v/>
      </c>
      <c r="M48" s="44" t="str">
        <f>IF(OR($E48="",H48=""),"",IF($E48="K.O.","",ROUND($O48*IFERROR(INDEX(Konfig!$E$2:$E$5,MATCH(H48,Konfig!$D$2:$D$5,0)),0),2)))</f>
        <v/>
      </c>
      <c r="N48" s="44" t="str">
        <f>IF(OR($E48="",J48=""),"",IF($E48="K.O.","",ROUND($O48*IFERROR(INDEX(Konfig!$E$2:$E$5,MATCH(J48,Konfig!$D$2:$D$5,0)),0),2)))</f>
        <v/>
      </c>
      <c r="O48" s="36">
        <f>IFERROR(INDEX(Konfig!$B$2:$B$4,MATCH(E48,Konfig!$A$2:$A$4,0)),0)</f>
        <v>0</v>
      </c>
    </row>
    <row r="49" spans="1:15" ht="33.75" customHeight="1" x14ac:dyDescent="0.2">
      <c r="A49" s="40" t="s">
        <v>528</v>
      </c>
      <c r="B49" s="41" t="s">
        <v>525</v>
      </c>
      <c r="C49" s="41" t="s">
        <v>529</v>
      </c>
      <c r="D49" s="41" t="s">
        <v>530</v>
      </c>
      <c r="E49" s="42"/>
      <c r="F49" s="42"/>
      <c r="G49" s="43"/>
      <c r="H49" s="42"/>
      <c r="I49" s="43"/>
      <c r="J49" s="42"/>
      <c r="K49" s="43"/>
      <c r="L49" s="44" t="str">
        <f>IF(OR($E49="",F49=""),"",IF($E49="K.O.","",ROUND($O49*IFERROR(INDEX(Konfig!$E$2:$E$5,MATCH(F49,Konfig!$D$2:$D$5,0)),0),2)))</f>
        <v/>
      </c>
      <c r="M49" s="44" t="str">
        <f>IF(OR($E49="",H49=""),"",IF($E49="K.O.","",ROUND($O49*IFERROR(INDEX(Konfig!$E$2:$E$5,MATCH(H49,Konfig!$D$2:$D$5,0)),0),2)))</f>
        <v/>
      </c>
      <c r="N49" s="44" t="str">
        <f>IF(OR($E49="",J49=""),"",IF($E49="K.O.","",ROUND($O49*IFERROR(INDEX(Konfig!$E$2:$E$5,MATCH(J49,Konfig!$D$2:$D$5,0)),0),2)))</f>
        <v/>
      </c>
      <c r="O49" s="36">
        <f>IFERROR(INDEX(Konfig!$B$2:$B$4,MATCH(E49,Konfig!$A$2:$A$4,0)),0)</f>
        <v>0</v>
      </c>
    </row>
    <row r="50" spans="1:15" ht="33.75" customHeight="1" x14ac:dyDescent="0.2">
      <c r="A50" s="45" t="s">
        <v>531</v>
      </c>
      <c r="B50" s="46" t="s">
        <v>532</v>
      </c>
      <c r="C50" s="46" t="s">
        <v>533</v>
      </c>
      <c r="D50" s="46" t="s">
        <v>534</v>
      </c>
      <c r="E50" s="42"/>
      <c r="F50" s="42"/>
      <c r="G50" s="43"/>
      <c r="H50" s="42"/>
      <c r="I50" s="43"/>
      <c r="J50" s="42"/>
      <c r="K50" s="43"/>
      <c r="L50" s="44" t="str">
        <f>IF(OR($E50="",F50=""),"",IF($E50="K.O.","",ROUND($O50*IFERROR(INDEX(Konfig!$E$2:$E$5,MATCH(F50,Konfig!$D$2:$D$5,0)),0),2)))</f>
        <v/>
      </c>
      <c r="M50" s="44" t="str">
        <f>IF(OR($E50="",H50=""),"",IF($E50="K.O.","",ROUND($O50*IFERROR(INDEX(Konfig!$E$2:$E$5,MATCH(H50,Konfig!$D$2:$D$5,0)),0),2)))</f>
        <v/>
      </c>
      <c r="N50" s="44" t="str">
        <f>IF(OR($E50="",J50=""),"",IF($E50="K.O.","",ROUND($O50*IFERROR(INDEX(Konfig!$E$2:$E$5,MATCH(J50,Konfig!$D$2:$D$5,0)),0),2)))</f>
        <v/>
      </c>
      <c r="O50" s="36">
        <f>IFERROR(INDEX(Konfig!$B$2:$B$4,MATCH(E50,Konfig!$A$2:$A$4,0)),0)</f>
        <v>0</v>
      </c>
    </row>
    <row r="51" spans="1:15" ht="33.75" customHeight="1" x14ac:dyDescent="0.2">
      <c r="A51" s="40" t="s">
        <v>535</v>
      </c>
      <c r="B51" s="41" t="s">
        <v>532</v>
      </c>
      <c r="C51" s="41" t="s">
        <v>536</v>
      </c>
      <c r="D51" s="41" t="s">
        <v>537</v>
      </c>
      <c r="E51" s="42"/>
      <c r="F51" s="42"/>
      <c r="G51" s="43"/>
      <c r="H51" s="42"/>
      <c r="I51" s="43"/>
      <c r="J51" s="42"/>
      <c r="K51" s="43"/>
      <c r="L51" s="44" t="str">
        <f>IF(OR($E51="",F51=""),"",IF($E51="K.O.","",ROUND($O51*IFERROR(INDEX(Konfig!$E$2:$E$5,MATCH(F51,Konfig!$D$2:$D$5,0)),0),2)))</f>
        <v/>
      </c>
      <c r="M51" s="44" t="str">
        <f>IF(OR($E51="",H51=""),"",IF($E51="K.O.","",ROUND($O51*IFERROR(INDEX(Konfig!$E$2:$E$5,MATCH(H51,Konfig!$D$2:$D$5,0)),0),2)))</f>
        <v/>
      </c>
      <c r="N51" s="44" t="str">
        <f>IF(OR($E51="",J51=""),"",IF($E51="K.O.","",ROUND($O51*IFERROR(INDEX(Konfig!$E$2:$E$5,MATCH(J51,Konfig!$D$2:$D$5,0)),0),2)))</f>
        <v/>
      </c>
      <c r="O51" s="36">
        <f>IFERROR(INDEX(Konfig!$B$2:$B$4,MATCH(E51,Konfig!$A$2:$A$4,0)),0)</f>
        <v>0</v>
      </c>
    </row>
    <row r="52" spans="1:15" ht="33.75" customHeight="1" x14ac:dyDescent="0.2">
      <c r="A52" s="45" t="s">
        <v>538</v>
      </c>
      <c r="B52" s="46" t="s">
        <v>532</v>
      </c>
      <c r="C52" s="46" t="s">
        <v>539</v>
      </c>
      <c r="D52" s="46" t="s">
        <v>540</v>
      </c>
      <c r="E52" s="42"/>
      <c r="F52" s="42"/>
      <c r="G52" s="43"/>
      <c r="H52" s="42"/>
      <c r="I52" s="43"/>
      <c r="J52" s="42"/>
      <c r="K52" s="43"/>
      <c r="L52" s="44" t="str">
        <f>IF(OR($E52="",F52=""),"",IF($E52="K.O.","",ROUND($O52*IFERROR(INDEX(Konfig!$E$2:$E$5,MATCH(F52,Konfig!$D$2:$D$5,0)),0),2)))</f>
        <v/>
      </c>
      <c r="M52" s="44" t="str">
        <f>IF(OR($E52="",H52=""),"",IF($E52="K.O.","",ROUND($O52*IFERROR(INDEX(Konfig!$E$2:$E$5,MATCH(H52,Konfig!$D$2:$D$5,0)),0),2)))</f>
        <v/>
      </c>
      <c r="N52" s="44" t="str">
        <f>IF(OR($E52="",J52=""),"",IF($E52="K.O.","",ROUND($O52*IFERROR(INDEX(Konfig!$E$2:$E$5,MATCH(J52,Konfig!$D$2:$D$5,0)),0),2)))</f>
        <v/>
      </c>
      <c r="O52" s="36">
        <f>IFERROR(INDEX(Konfig!$B$2:$B$4,MATCH(E52,Konfig!$A$2:$A$4,0)),0)</f>
        <v>0</v>
      </c>
    </row>
    <row r="53" spans="1:15" ht="33.75" customHeight="1" x14ac:dyDescent="0.2">
      <c r="A53" s="40" t="s">
        <v>541</v>
      </c>
      <c r="B53" s="41" t="s">
        <v>542</v>
      </c>
      <c r="C53" s="41" t="s">
        <v>543</v>
      </c>
      <c r="D53" s="41" t="s">
        <v>544</v>
      </c>
      <c r="E53" s="42"/>
      <c r="F53" s="42"/>
      <c r="G53" s="43"/>
      <c r="H53" s="42"/>
      <c r="I53" s="43"/>
      <c r="J53" s="42"/>
      <c r="K53" s="43"/>
      <c r="L53" s="44" t="str">
        <f>IF(OR($E53="",F53=""),"",IF($E53="K.O.","",ROUND($O53*IFERROR(INDEX(Konfig!$E$2:$E$5,MATCH(F53,Konfig!$D$2:$D$5,0)),0),2)))</f>
        <v/>
      </c>
      <c r="M53" s="44" t="str">
        <f>IF(OR($E53="",H53=""),"",IF($E53="K.O.","",ROUND($O53*IFERROR(INDEX(Konfig!$E$2:$E$5,MATCH(H53,Konfig!$D$2:$D$5,0)),0),2)))</f>
        <v/>
      </c>
      <c r="N53" s="44" t="str">
        <f>IF(OR($E53="",J53=""),"",IF($E53="K.O.","",ROUND($O53*IFERROR(INDEX(Konfig!$E$2:$E$5,MATCH(J53,Konfig!$D$2:$D$5,0)),0),2)))</f>
        <v/>
      </c>
      <c r="O53" s="36">
        <f>IFERROR(INDEX(Konfig!$B$2:$B$4,MATCH(E53,Konfig!$A$2:$A$4,0)),0)</f>
        <v>0</v>
      </c>
    </row>
    <row r="54" spans="1:15" ht="33.75" customHeight="1" x14ac:dyDescent="0.2">
      <c r="A54" s="45" t="s">
        <v>545</v>
      </c>
      <c r="B54" s="46" t="s">
        <v>542</v>
      </c>
      <c r="C54" s="46" t="s">
        <v>546</v>
      </c>
      <c r="D54" s="46" t="s">
        <v>547</v>
      </c>
      <c r="E54" s="42"/>
      <c r="F54" s="42"/>
      <c r="G54" s="43"/>
      <c r="H54" s="42"/>
      <c r="I54" s="43"/>
      <c r="J54" s="42"/>
      <c r="K54" s="43"/>
      <c r="L54" s="44" t="str">
        <f>IF(OR($E54="",F54=""),"",IF($E54="K.O.","",ROUND($O54*IFERROR(INDEX(Konfig!$E$2:$E$5,MATCH(F54,Konfig!$D$2:$D$5,0)),0),2)))</f>
        <v/>
      </c>
      <c r="M54" s="44" t="str">
        <f>IF(OR($E54="",H54=""),"",IF($E54="K.O.","",ROUND($O54*IFERROR(INDEX(Konfig!$E$2:$E$5,MATCH(H54,Konfig!$D$2:$D$5,0)),0),2)))</f>
        <v/>
      </c>
      <c r="N54" s="44" t="str">
        <f>IF(OR($E54="",J54=""),"",IF($E54="K.O.","",ROUND($O54*IFERROR(INDEX(Konfig!$E$2:$E$5,MATCH(J54,Konfig!$D$2:$D$5,0)),0),2)))</f>
        <v/>
      </c>
      <c r="O54" s="36">
        <f>IFERROR(INDEX(Konfig!$B$2:$B$4,MATCH(E54,Konfig!$A$2:$A$4,0)),0)</f>
        <v>0</v>
      </c>
    </row>
    <row r="55" spans="1:15" ht="33.75" customHeight="1" x14ac:dyDescent="0.2">
      <c r="A55" s="40" t="s">
        <v>548</v>
      </c>
      <c r="B55" s="41" t="s">
        <v>542</v>
      </c>
      <c r="C55" s="41" t="s">
        <v>549</v>
      </c>
      <c r="D55" s="41" t="s">
        <v>550</v>
      </c>
      <c r="E55" s="42"/>
      <c r="F55" s="42"/>
      <c r="G55" s="43"/>
      <c r="H55" s="42"/>
      <c r="I55" s="43"/>
      <c r="J55" s="42"/>
      <c r="K55" s="43"/>
      <c r="L55" s="44" t="str">
        <f>IF(OR($E55="",F55=""),"",IF($E55="K.O.","",ROUND($O55*IFERROR(INDEX(Konfig!$E$2:$E$5,MATCH(F55,Konfig!$D$2:$D$5,0)),0),2)))</f>
        <v/>
      </c>
      <c r="M55" s="44" t="str">
        <f>IF(OR($E55="",H55=""),"",IF($E55="K.O.","",ROUND($O55*IFERROR(INDEX(Konfig!$E$2:$E$5,MATCH(H55,Konfig!$D$2:$D$5,0)),0),2)))</f>
        <v/>
      </c>
      <c r="N55" s="44" t="str">
        <f>IF(OR($E55="",J55=""),"",IF($E55="K.O.","",ROUND($O55*IFERROR(INDEX(Konfig!$E$2:$E$5,MATCH(J55,Konfig!$D$2:$D$5,0)),0),2)))</f>
        <v/>
      </c>
      <c r="O55" s="36">
        <f>IFERROR(INDEX(Konfig!$B$2:$B$4,MATCH(E55,Konfig!$A$2:$A$4,0)),0)</f>
        <v>0</v>
      </c>
    </row>
    <row r="56" spans="1:15" ht="33.75" customHeight="1" x14ac:dyDescent="0.2">
      <c r="A56" s="45" t="s">
        <v>551</v>
      </c>
      <c r="B56" s="46" t="s">
        <v>542</v>
      </c>
      <c r="C56" s="46" t="s">
        <v>552</v>
      </c>
      <c r="D56" s="46" t="s">
        <v>553</v>
      </c>
      <c r="E56" s="42"/>
      <c r="F56" s="42"/>
      <c r="G56" s="43"/>
      <c r="H56" s="42"/>
      <c r="I56" s="43"/>
      <c r="J56" s="42"/>
      <c r="K56" s="43"/>
      <c r="L56" s="44" t="str">
        <f>IF(OR($E56="",F56=""),"",IF($E56="K.O.","",ROUND($O56*IFERROR(INDEX(Konfig!$E$2:$E$5,MATCH(F56,Konfig!$D$2:$D$5,0)),0),2)))</f>
        <v/>
      </c>
      <c r="M56" s="44" t="str">
        <f>IF(OR($E56="",H56=""),"",IF($E56="K.O.","",ROUND($O56*IFERROR(INDEX(Konfig!$E$2:$E$5,MATCH(H56,Konfig!$D$2:$D$5,0)),0),2)))</f>
        <v/>
      </c>
      <c r="N56" s="44" t="str">
        <f>IF(OR($E56="",J56=""),"",IF($E56="K.O.","",ROUND($O56*IFERROR(INDEX(Konfig!$E$2:$E$5,MATCH(J56,Konfig!$D$2:$D$5,0)),0),2)))</f>
        <v/>
      </c>
      <c r="O56" s="36">
        <f>IFERROR(INDEX(Konfig!$B$2:$B$4,MATCH(E56,Konfig!$A$2:$A$4,0)),0)</f>
        <v>0</v>
      </c>
    </row>
    <row r="57" spans="1:15" ht="33.75" customHeight="1" x14ac:dyDescent="0.2">
      <c r="A57" s="40" t="s">
        <v>554</v>
      </c>
      <c r="B57" s="41" t="s">
        <v>542</v>
      </c>
      <c r="C57" s="41" t="s">
        <v>555</v>
      </c>
      <c r="D57" s="41" t="s">
        <v>556</v>
      </c>
      <c r="E57" s="42"/>
      <c r="F57" s="42"/>
      <c r="G57" s="43"/>
      <c r="H57" s="42"/>
      <c r="I57" s="43"/>
      <c r="J57" s="42"/>
      <c r="K57" s="43"/>
      <c r="L57" s="44" t="str">
        <f>IF(OR($E57="",F57=""),"",IF($E57="K.O.","",ROUND($O57*IFERROR(INDEX(Konfig!$E$2:$E$5,MATCH(F57,Konfig!$D$2:$D$5,0)),0),2)))</f>
        <v/>
      </c>
      <c r="M57" s="44" t="str">
        <f>IF(OR($E57="",H57=""),"",IF($E57="K.O.","",ROUND($O57*IFERROR(INDEX(Konfig!$E$2:$E$5,MATCH(H57,Konfig!$D$2:$D$5,0)),0),2)))</f>
        <v/>
      </c>
      <c r="N57" s="44" t="str">
        <f>IF(OR($E57="",J57=""),"",IF($E57="K.O.","",ROUND($O57*IFERROR(INDEX(Konfig!$E$2:$E$5,MATCH(J57,Konfig!$D$2:$D$5,0)),0),2)))</f>
        <v/>
      </c>
      <c r="O57" s="36">
        <f>IFERROR(INDEX(Konfig!$B$2:$B$4,MATCH(E57,Konfig!$A$2:$A$4,0)),0)</f>
        <v>0</v>
      </c>
    </row>
    <row r="58" spans="1:15" ht="33.75" customHeight="1" x14ac:dyDescent="0.2">
      <c r="A58" s="45" t="s">
        <v>557</v>
      </c>
      <c r="B58" s="46" t="s">
        <v>542</v>
      </c>
      <c r="C58" s="46" t="s">
        <v>558</v>
      </c>
      <c r="D58" s="46" t="s">
        <v>559</v>
      </c>
      <c r="E58" s="42"/>
      <c r="F58" s="42"/>
      <c r="G58" s="43"/>
      <c r="H58" s="42"/>
      <c r="I58" s="43"/>
      <c r="J58" s="42"/>
      <c r="K58" s="43"/>
      <c r="L58" s="44" t="str">
        <f>IF(OR($E58="",F58=""),"",IF($E58="K.O.","",ROUND($O58*IFERROR(INDEX(Konfig!$E$2:$E$5,MATCH(F58,Konfig!$D$2:$D$5,0)),0),2)))</f>
        <v/>
      </c>
      <c r="M58" s="44" t="str">
        <f>IF(OR($E58="",H58=""),"",IF($E58="K.O.","",ROUND($O58*IFERROR(INDEX(Konfig!$E$2:$E$5,MATCH(H58,Konfig!$D$2:$D$5,0)),0),2)))</f>
        <v/>
      </c>
      <c r="N58" s="44" t="str">
        <f>IF(OR($E58="",J58=""),"",IF($E58="K.O.","",ROUND($O58*IFERROR(INDEX(Konfig!$E$2:$E$5,MATCH(J58,Konfig!$D$2:$D$5,0)),0),2)))</f>
        <v/>
      </c>
      <c r="O58" s="36">
        <f>IFERROR(INDEX(Konfig!$B$2:$B$4,MATCH(E58,Konfig!$A$2:$A$4,0)),0)</f>
        <v>0</v>
      </c>
    </row>
    <row r="60" spans="1:15" ht="21.75" customHeight="1" x14ac:dyDescent="0.2">
      <c r="A60" s="80" t="s">
        <v>381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</row>
    <row r="61" spans="1:15" ht="15" customHeight="1" x14ac:dyDescent="0.2">
      <c r="A61" s="3" t="s">
        <v>382</v>
      </c>
      <c r="B61" s="3"/>
      <c r="C61" s="3"/>
      <c r="D61" s="3"/>
      <c r="L61" s="47">
        <f>SUM($O$5:$O$58)-SUMIFS($O$5:$O$58,$F$5:$F$58,"n.a.")</f>
        <v>0</v>
      </c>
      <c r="M61" s="47">
        <f>SUM($O$5:$O$58)-SUMIFS($O$5:$O$58,$H$5:$H$58,"n.a.")</f>
        <v>0</v>
      </c>
      <c r="N61" s="47">
        <f>SUM($O$5:$O$58)-SUMIFS($O$5:$O$58,$J$5:$J$58,"n.a.")</f>
        <v>0</v>
      </c>
    </row>
    <row r="62" spans="1:15" ht="15" customHeight="1" x14ac:dyDescent="0.2">
      <c r="A62" s="81" t="s">
        <v>383</v>
      </c>
      <c r="B62" s="81"/>
      <c r="C62" s="81"/>
      <c r="D62" s="81"/>
      <c r="L62" s="47">
        <f>SUM(L5:L58)</f>
        <v>0</v>
      </c>
      <c r="M62" s="47">
        <f>SUM(M5:M58)</f>
        <v>0</v>
      </c>
      <c r="N62" s="47">
        <f>SUM(N5:N58)</f>
        <v>0</v>
      </c>
    </row>
    <row r="63" spans="1:15" ht="15" customHeight="1" x14ac:dyDescent="0.2">
      <c r="A63" s="81" t="s">
        <v>384</v>
      </c>
      <c r="B63" s="81"/>
      <c r="C63" s="81"/>
      <c r="D63" s="81"/>
      <c r="L63" s="48">
        <f>IFERROR(L62/L61,0)</f>
        <v>0</v>
      </c>
      <c r="M63" s="48">
        <f>IFERROR(M62/M61,0)</f>
        <v>0</v>
      </c>
      <c r="N63" s="48">
        <f>IFERROR(N62/N61,0)</f>
        <v>0</v>
      </c>
    </row>
    <row r="64" spans="1:15" ht="15" customHeight="1" x14ac:dyDescent="0.2">
      <c r="A64" s="81" t="s">
        <v>385</v>
      </c>
      <c r="B64" s="81"/>
      <c r="C64" s="81"/>
      <c r="D64" s="81"/>
      <c r="L64" s="49">
        <f>COUNTIFS($E$5:$E$58,"K.O.",$F$5:$F$58,"Nein")</f>
        <v>0</v>
      </c>
      <c r="M64" s="49">
        <f>COUNTIFS($E$5:$E$58,"K.O.",$H$5:$H$58,"Nein")</f>
        <v>0</v>
      </c>
      <c r="N64" s="49">
        <f>COUNTIFS($E$5:$E$58,"K.O.",$J$5:$J$58,"Nein")</f>
        <v>0</v>
      </c>
    </row>
    <row r="65" spans="1:6" ht="15" customHeight="1" x14ac:dyDescent="0.2">
      <c r="A65" s="9" t="s">
        <v>386</v>
      </c>
      <c r="B65" s="9"/>
      <c r="C65" s="9"/>
      <c r="D65" s="9"/>
      <c r="F65" s="50">
        <f>COUNTIF($E$5:$E$58,"K.O.")</f>
        <v>0</v>
      </c>
    </row>
  </sheetData>
  <autoFilter ref="A3:N58" xr:uid="{00000000-0009-0000-0000-000006000000}"/>
  <mergeCells count="8">
    <mergeCell ref="A63:D63"/>
    <mergeCell ref="A64:D64"/>
    <mergeCell ref="A65:D65"/>
    <mergeCell ref="A1:N1"/>
    <mergeCell ref="A2:N2"/>
    <mergeCell ref="A60:N60"/>
    <mergeCell ref="A61:D61"/>
    <mergeCell ref="A62:D62"/>
  </mergeCells>
  <conditionalFormatting sqref="F5:F58">
    <cfRule type="expression" dxfId="32" priority="2">
      <formula>AND($E5="K.O.",F5="Nein")</formula>
    </cfRule>
    <cfRule type="cellIs" dxfId="31" priority="3" operator="equal">
      <formula>"Ja"</formula>
    </cfRule>
    <cfRule type="cellIs" dxfId="30" priority="4" operator="equal">
      <formula>"Teilweise"</formula>
    </cfRule>
    <cfRule type="cellIs" dxfId="29" priority="5" operator="equal">
      <formula>"Nein"</formula>
    </cfRule>
  </conditionalFormatting>
  <conditionalFormatting sqref="H5:H58">
    <cfRule type="expression" dxfId="28" priority="6">
      <formula>AND($E5="K.O.",H5="Nein")</formula>
    </cfRule>
    <cfRule type="cellIs" dxfId="27" priority="7" operator="equal">
      <formula>"Ja"</formula>
    </cfRule>
    <cfRule type="cellIs" dxfId="26" priority="8" operator="equal">
      <formula>"Teilweise"</formula>
    </cfRule>
    <cfRule type="cellIs" dxfId="25" priority="9" operator="equal">
      <formula>"Nein"</formula>
    </cfRule>
  </conditionalFormatting>
  <conditionalFormatting sqref="J5:J58">
    <cfRule type="expression" dxfId="24" priority="10">
      <formula>AND($E5="K.O.",J5="Nein")</formula>
    </cfRule>
    <cfRule type="cellIs" dxfId="23" priority="11" operator="equal">
      <formula>"Ja"</formula>
    </cfRule>
    <cfRule type="cellIs" dxfId="22" priority="12" operator="equal">
      <formula>"Teilweise"</formula>
    </cfRule>
    <cfRule type="cellIs" dxfId="21" priority="13" operator="equal">
      <formula>"Nein"</formula>
    </cfRule>
  </conditionalFormatting>
  <dataValidations count="2">
    <dataValidation type="list" allowBlank="1" error="Bitte K.O., Pflicht oder Wunsch wählen." prompt="Priorität wählen" sqref="E5:E58" xr:uid="{00000000-0002-0000-0600-000000000000}">
      <formula1>"K.O.,Pflicht,Wunsch"</formula1>
      <formula2>0</formula2>
    </dataValidation>
    <dataValidation type="list" allowBlank="1" error="Bitte Ja, Teilweise, Nein oder n.a. wählen." prompt="Erfüllung wählen" sqref="F5:F58 H5:H58 J5:J58" xr:uid="{00000000-0002-0000-0600-000001000000}">
      <formula1>"Ja,Teilweise,Nein,n.a."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O48"/>
  <sheetViews>
    <sheetView showGridLines="0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baseColWidth="10" defaultColWidth="8.6640625" defaultRowHeight="15" x14ac:dyDescent="0.2"/>
  <cols>
    <col min="1" max="1" width="9" customWidth="1"/>
    <col min="2" max="3" width="26" customWidth="1"/>
    <col min="4" max="4" width="50" customWidth="1"/>
    <col min="5" max="5" width="11" customWidth="1"/>
    <col min="6" max="6" width="12" customWidth="1"/>
    <col min="7" max="7" width="24" customWidth="1"/>
    <col min="8" max="8" width="12" customWidth="1"/>
    <col min="9" max="9" width="24" customWidth="1"/>
    <col min="10" max="10" width="12" customWidth="1"/>
    <col min="11" max="11" width="24" customWidth="1"/>
    <col min="12" max="14" width="9" customWidth="1"/>
    <col min="15" max="15" width="10" hidden="1" customWidth="1"/>
  </cols>
  <sheetData>
    <row r="1" spans="1:15" ht="36" customHeight="1" x14ac:dyDescent="0.2">
      <c r="A1" s="83" t="s">
        <v>560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5" ht="30" customHeight="1" x14ac:dyDescent="0.2">
      <c r="A2" s="74" t="s">
        <v>561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33.75" customHeight="1" x14ac:dyDescent="0.2">
      <c r="A3" s="35" t="s">
        <v>169</v>
      </c>
      <c r="B3" s="35" t="s">
        <v>170</v>
      </c>
      <c r="C3" s="35" t="s">
        <v>171</v>
      </c>
      <c r="D3" s="35" t="s">
        <v>172</v>
      </c>
      <c r="E3" s="35" t="s">
        <v>173</v>
      </c>
      <c r="F3" s="35" t="s">
        <v>174</v>
      </c>
      <c r="G3" s="35" t="s">
        <v>175</v>
      </c>
      <c r="H3" s="35" t="s">
        <v>176</v>
      </c>
      <c r="I3" s="35" t="s">
        <v>177</v>
      </c>
      <c r="J3" s="35" t="s">
        <v>178</v>
      </c>
      <c r="K3" s="35" t="s">
        <v>179</v>
      </c>
      <c r="L3" s="35" t="s">
        <v>180</v>
      </c>
      <c r="M3" s="35" t="s">
        <v>181</v>
      </c>
      <c r="N3" s="35" t="s">
        <v>182</v>
      </c>
      <c r="O3" s="36" t="s">
        <v>1</v>
      </c>
    </row>
    <row r="4" spans="1:15" ht="60" customHeight="1" x14ac:dyDescent="0.2">
      <c r="A4" s="37" t="s">
        <v>183</v>
      </c>
      <c r="B4" s="38" t="s">
        <v>562</v>
      </c>
      <c r="C4" s="38" t="s">
        <v>563</v>
      </c>
      <c r="D4" s="38" t="s">
        <v>564</v>
      </c>
      <c r="E4" s="37" t="s">
        <v>6</v>
      </c>
      <c r="F4" s="37" t="s">
        <v>5</v>
      </c>
      <c r="G4" s="38" t="s">
        <v>565</v>
      </c>
      <c r="H4" s="37" t="s">
        <v>5</v>
      </c>
      <c r="I4" s="38" t="s">
        <v>566</v>
      </c>
      <c r="J4" s="37" t="s">
        <v>7</v>
      </c>
      <c r="K4" s="38" t="s">
        <v>567</v>
      </c>
      <c r="L4" s="39">
        <f>IF(OR($E4="",F4=""),"",IF($E4="K.O.","",ROUND($O4*IFERROR(INDEX(Konfig!$E$2:$E$5,MATCH(F4,Konfig!$D$2:$D$5,0)),0),2)))</f>
        <v>3</v>
      </c>
      <c r="M4" s="39">
        <f>IF(OR($E4="",H4=""),"",IF($E4="K.O.","",ROUND($O4*IFERROR(INDEX(Konfig!$E$2:$E$5,MATCH(H4,Konfig!$D$2:$D$5,0)),0),2)))</f>
        <v>3</v>
      </c>
      <c r="N4" s="39">
        <f>IF(OR($E4="",J4=""),"",IF($E4="K.O.","",ROUND($O4*IFERROR(INDEX(Konfig!$E$2:$E$5,MATCH(J4,Konfig!$D$2:$D$5,0)),0),2)))</f>
        <v>1.5</v>
      </c>
      <c r="O4" s="36">
        <f>IFERROR(INDEX(Konfig!$B$2:$B$4,MATCH(E4,Konfig!$A$2:$A$4,0)),0)</f>
        <v>3</v>
      </c>
    </row>
    <row r="5" spans="1:15" ht="46.5" customHeight="1" x14ac:dyDescent="0.2">
      <c r="A5" s="40" t="s">
        <v>568</v>
      </c>
      <c r="B5" s="41" t="s">
        <v>562</v>
      </c>
      <c r="C5" s="41" t="s">
        <v>569</v>
      </c>
      <c r="D5" s="41" t="s">
        <v>570</v>
      </c>
      <c r="E5" s="42"/>
      <c r="F5" s="42"/>
      <c r="G5" s="43"/>
      <c r="H5" s="42"/>
      <c r="I5" s="43"/>
      <c r="J5" s="42"/>
      <c r="K5" s="43"/>
      <c r="L5" s="44" t="str">
        <f>IF(OR($E5="",F5=""),"",IF($E5="K.O.","",ROUND($O5*IFERROR(INDEX(Konfig!$E$2:$E$5,MATCH(F5,Konfig!$D$2:$D$5,0)),0),2)))</f>
        <v/>
      </c>
      <c r="M5" s="44" t="str">
        <f>IF(OR($E5="",H5=""),"",IF($E5="K.O.","",ROUND($O5*IFERROR(INDEX(Konfig!$E$2:$E$5,MATCH(H5,Konfig!$D$2:$D$5,0)),0),2)))</f>
        <v/>
      </c>
      <c r="N5" s="44" t="str">
        <f>IF(OR($E5="",J5=""),"",IF($E5="K.O.","",ROUND($O5*IFERROR(INDEX(Konfig!$E$2:$E$5,MATCH(J5,Konfig!$D$2:$D$5,0)),0),2)))</f>
        <v/>
      </c>
      <c r="O5" s="36">
        <f>IFERROR(INDEX(Konfig!$B$2:$B$4,MATCH(E5,Konfig!$A$2:$A$4,0)),0)</f>
        <v>0</v>
      </c>
    </row>
    <row r="6" spans="1:15" ht="46.5" customHeight="1" x14ac:dyDescent="0.2">
      <c r="A6" s="45" t="s">
        <v>571</v>
      </c>
      <c r="B6" s="46" t="s">
        <v>562</v>
      </c>
      <c r="C6" s="46" t="s">
        <v>563</v>
      </c>
      <c r="D6" s="46" t="s">
        <v>564</v>
      </c>
      <c r="E6" s="42"/>
      <c r="F6" s="42"/>
      <c r="G6" s="43"/>
      <c r="H6" s="42"/>
      <c r="I6" s="43"/>
      <c r="J6" s="42"/>
      <c r="K6" s="43"/>
      <c r="L6" s="44" t="str">
        <f>IF(OR($E6="",F6=""),"",IF($E6="K.O.","",ROUND($O6*IFERROR(INDEX(Konfig!$E$2:$E$5,MATCH(F6,Konfig!$D$2:$D$5,0)),0),2)))</f>
        <v/>
      </c>
      <c r="M6" s="44" t="str">
        <f>IF(OR($E6="",H6=""),"",IF($E6="K.O.","",ROUND($O6*IFERROR(INDEX(Konfig!$E$2:$E$5,MATCH(H6,Konfig!$D$2:$D$5,0)),0),2)))</f>
        <v/>
      </c>
      <c r="N6" s="44" t="str">
        <f>IF(OR($E6="",J6=""),"",IF($E6="K.O.","",ROUND($O6*IFERROR(INDEX(Konfig!$E$2:$E$5,MATCH(J6,Konfig!$D$2:$D$5,0)),0),2)))</f>
        <v/>
      </c>
      <c r="O6" s="36">
        <f>IFERROR(INDEX(Konfig!$B$2:$B$4,MATCH(E6,Konfig!$A$2:$A$4,0)),0)</f>
        <v>0</v>
      </c>
    </row>
    <row r="7" spans="1:15" ht="33.75" customHeight="1" x14ac:dyDescent="0.2">
      <c r="A7" s="40" t="s">
        <v>572</v>
      </c>
      <c r="B7" s="41" t="s">
        <v>562</v>
      </c>
      <c r="C7" s="41" t="s">
        <v>573</v>
      </c>
      <c r="D7" s="41" t="s">
        <v>574</v>
      </c>
      <c r="E7" s="42"/>
      <c r="F7" s="42"/>
      <c r="G7" s="43"/>
      <c r="H7" s="42"/>
      <c r="I7" s="43"/>
      <c r="J7" s="42"/>
      <c r="K7" s="43"/>
      <c r="L7" s="44" t="str">
        <f>IF(OR($E7="",F7=""),"",IF($E7="K.O.","",ROUND($O7*IFERROR(INDEX(Konfig!$E$2:$E$5,MATCH(F7,Konfig!$D$2:$D$5,0)),0),2)))</f>
        <v/>
      </c>
      <c r="M7" s="44" t="str">
        <f>IF(OR($E7="",H7=""),"",IF($E7="K.O.","",ROUND($O7*IFERROR(INDEX(Konfig!$E$2:$E$5,MATCH(H7,Konfig!$D$2:$D$5,0)),0),2)))</f>
        <v/>
      </c>
      <c r="N7" s="44" t="str">
        <f>IF(OR($E7="",J7=""),"",IF($E7="K.O.","",ROUND($O7*IFERROR(INDEX(Konfig!$E$2:$E$5,MATCH(J7,Konfig!$D$2:$D$5,0)),0),2)))</f>
        <v/>
      </c>
      <c r="O7" s="36">
        <f>IFERROR(INDEX(Konfig!$B$2:$B$4,MATCH(E7,Konfig!$A$2:$A$4,0)),0)</f>
        <v>0</v>
      </c>
    </row>
    <row r="8" spans="1:15" ht="33.75" customHeight="1" x14ac:dyDescent="0.2">
      <c r="A8" s="45" t="s">
        <v>575</v>
      </c>
      <c r="B8" s="46" t="s">
        <v>562</v>
      </c>
      <c r="C8" s="46" t="s">
        <v>576</v>
      </c>
      <c r="D8" s="46" t="s">
        <v>577</v>
      </c>
      <c r="E8" s="42"/>
      <c r="F8" s="42"/>
      <c r="G8" s="43"/>
      <c r="H8" s="42"/>
      <c r="I8" s="43"/>
      <c r="J8" s="42"/>
      <c r="K8" s="43"/>
      <c r="L8" s="44" t="str">
        <f>IF(OR($E8="",F8=""),"",IF($E8="K.O.","",ROUND($O8*IFERROR(INDEX(Konfig!$E$2:$E$5,MATCH(F8,Konfig!$D$2:$D$5,0)),0),2)))</f>
        <v/>
      </c>
      <c r="M8" s="44" t="str">
        <f>IF(OR($E8="",H8=""),"",IF($E8="K.O.","",ROUND($O8*IFERROR(INDEX(Konfig!$E$2:$E$5,MATCH(H8,Konfig!$D$2:$D$5,0)),0),2)))</f>
        <v/>
      </c>
      <c r="N8" s="44" t="str">
        <f>IF(OR($E8="",J8=""),"",IF($E8="K.O.","",ROUND($O8*IFERROR(INDEX(Konfig!$E$2:$E$5,MATCH(J8,Konfig!$D$2:$D$5,0)),0),2)))</f>
        <v/>
      </c>
      <c r="O8" s="36">
        <f>IFERROR(INDEX(Konfig!$B$2:$B$4,MATCH(E8,Konfig!$A$2:$A$4,0)),0)</f>
        <v>0</v>
      </c>
    </row>
    <row r="9" spans="1:15" ht="33.75" customHeight="1" x14ac:dyDescent="0.2">
      <c r="A9" s="40" t="s">
        <v>578</v>
      </c>
      <c r="B9" s="41" t="s">
        <v>562</v>
      </c>
      <c r="C9" s="41" t="s">
        <v>579</v>
      </c>
      <c r="D9" s="41" t="s">
        <v>580</v>
      </c>
      <c r="E9" s="42"/>
      <c r="F9" s="42"/>
      <c r="G9" s="43"/>
      <c r="H9" s="42"/>
      <c r="I9" s="43"/>
      <c r="J9" s="42"/>
      <c r="K9" s="43"/>
      <c r="L9" s="44" t="str">
        <f>IF(OR($E9="",F9=""),"",IF($E9="K.O.","",ROUND($O9*IFERROR(INDEX(Konfig!$E$2:$E$5,MATCH(F9,Konfig!$D$2:$D$5,0)),0),2)))</f>
        <v/>
      </c>
      <c r="M9" s="44" t="str">
        <f>IF(OR($E9="",H9=""),"",IF($E9="K.O.","",ROUND($O9*IFERROR(INDEX(Konfig!$E$2:$E$5,MATCH(H9,Konfig!$D$2:$D$5,0)),0),2)))</f>
        <v/>
      </c>
      <c r="N9" s="44" t="str">
        <f>IF(OR($E9="",J9=""),"",IF($E9="K.O.","",ROUND($O9*IFERROR(INDEX(Konfig!$E$2:$E$5,MATCH(J9,Konfig!$D$2:$D$5,0)),0),2)))</f>
        <v/>
      </c>
      <c r="O9" s="36">
        <f>IFERROR(INDEX(Konfig!$B$2:$B$4,MATCH(E9,Konfig!$A$2:$A$4,0)),0)</f>
        <v>0</v>
      </c>
    </row>
    <row r="10" spans="1:15" ht="33.75" customHeight="1" x14ac:dyDescent="0.2">
      <c r="A10" s="45" t="s">
        <v>581</v>
      </c>
      <c r="B10" s="46" t="s">
        <v>562</v>
      </c>
      <c r="C10" s="46" t="s">
        <v>582</v>
      </c>
      <c r="D10" s="46" t="s">
        <v>583</v>
      </c>
      <c r="E10" s="42"/>
      <c r="F10" s="42"/>
      <c r="G10" s="43"/>
      <c r="H10" s="42"/>
      <c r="I10" s="43"/>
      <c r="J10" s="42"/>
      <c r="K10" s="43"/>
      <c r="L10" s="44" t="str">
        <f>IF(OR($E10="",F10=""),"",IF($E10="K.O.","",ROUND($O10*IFERROR(INDEX(Konfig!$E$2:$E$5,MATCH(F10,Konfig!$D$2:$D$5,0)),0),2)))</f>
        <v/>
      </c>
      <c r="M10" s="44" t="str">
        <f>IF(OR($E10="",H10=""),"",IF($E10="K.O.","",ROUND($O10*IFERROR(INDEX(Konfig!$E$2:$E$5,MATCH(H10,Konfig!$D$2:$D$5,0)),0),2)))</f>
        <v/>
      </c>
      <c r="N10" s="44" t="str">
        <f>IF(OR($E10="",J10=""),"",IF($E10="K.O.","",ROUND($O10*IFERROR(INDEX(Konfig!$E$2:$E$5,MATCH(J10,Konfig!$D$2:$D$5,0)),0),2)))</f>
        <v/>
      </c>
      <c r="O10" s="36">
        <f>IFERROR(INDEX(Konfig!$B$2:$B$4,MATCH(E10,Konfig!$A$2:$A$4,0)),0)</f>
        <v>0</v>
      </c>
    </row>
    <row r="11" spans="1:15" ht="33.75" customHeight="1" x14ac:dyDescent="0.2">
      <c r="A11" s="40" t="s">
        <v>584</v>
      </c>
      <c r="B11" s="41" t="s">
        <v>562</v>
      </c>
      <c r="C11" s="41" t="s">
        <v>585</v>
      </c>
      <c r="D11" s="41" t="s">
        <v>586</v>
      </c>
      <c r="E11" s="42"/>
      <c r="F11" s="42"/>
      <c r="G11" s="43"/>
      <c r="H11" s="42"/>
      <c r="I11" s="43"/>
      <c r="J11" s="42"/>
      <c r="K11" s="43"/>
      <c r="L11" s="44" t="str">
        <f>IF(OR($E11="",F11=""),"",IF($E11="K.O.","",ROUND($O11*IFERROR(INDEX(Konfig!$E$2:$E$5,MATCH(F11,Konfig!$D$2:$D$5,0)),0),2)))</f>
        <v/>
      </c>
      <c r="M11" s="44" t="str">
        <f>IF(OR($E11="",H11=""),"",IF($E11="K.O.","",ROUND($O11*IFERROR(INDEX(Konfig!$E$2:$E$5,MATCH(H11,Konfig!$D$2:$D$5,0)),0),2)))</f>
        <v/>
      </c>
      <c r="N11" s="44" t="str">
        <f>IF(OR($E11="",J11=""),"",IF($E11="K.O.","",ROUND($O11*IFERROR(INDEX(Konfig!$E$2:$E$5,MATCH(J11,Konfig!$D$2:$D$5,0)),0),2)))</f>
        <v/>
      </c>
      <c r="O11" s="36">
        <f>IFERROR(INDEX(Konfig!$B$2:$B$4,MATCH(E11,Konfig!$A$2:$A$4,0)),0)</f>
        <v>0</v>
      </c>
    </row>
    <row r="12" spans="1:15" ht="33.75" customHeight="1" x14ac:dyDescent="0.2">
      <c r="A12" s="45" t="s">
        <v>587</v>
      </c>
      <c r="B12" s="46" t="s">
        <v>562</v>
      </c>
      <c r="C12" s="46" t="s">
        <v>588</v>
      </c>
      <c r="D12" s="46" t="s">
        <v>589</v>
      </c>
      <c r="E12" s="42"/>
      <c r="F12" s="42"/>
      <c r="G12" s="43"/>
      <c r="H12" s="42"/>
      <c r="I12" s="43"/>
      <c r="J12" s="42"/>
      <c r="K12" s="43"/>
      <c r="L12" s="44" t="str">
        <f>IF(OR($E12="",F12=""),"",IF($E12="K.O.","",ROUND($O12*IFERROR(INDEX(Konfig!$E$2:$E$5,MATCH(F12,Konfig!$D$2:$D$5,0)),0),2)))</f>
        <v/>
      </c>
      <c r="M12" s="44" t="str">
        <f>IF(OR($E12="",H12=""),"",IF($E12="K.O.","",ROUND($O12*IFERROR(INDEX(Konfig!$E$2:$E$5,MATCH(H12,Konfig!$D$2:$D$5,0)),0),2)))</f>
        <v/>
      </c>
      <c r="N12" s="44" t="str">
        <f>IF(OR($E12="",J12=""),"",IF($E12="K.O.","",ROUND($O12*IFERROR(INDEX(Konfig!$E$2:$E$5,MATCH(J12,Konfig!$D$2:$D$5,0)),0),2)))</f>
        <v/>
      </c>
      <c r="O12" s="36">
        <f>IFERROR(INDEX(Konfig!$B$2:$B$4,MATCH(E12,Konfig!$A$2:$A$4,0)),0)</f>
        <v>0</v>
      </c>
    </row>
    <row r="13" spans="1:15" ht="33.75" customHeight="1" x14ac:dyDescent="0.2">
      <c r="A13" s="40" t="s">
        <v>590</v>
      </c>
      <c r="B13" s="41" t="s">
        <v>591</v>
      </c>
      <c r="C13" s="41" t="s">
        <v>592</v>
      </c>
      <c r="D13" s="41" t="s">
        <v>593</v>
      </c>
      <c r="E13" s="42"/>
      <c r="F13" s="42"/>
      <c r="G13" s="43"/>
      <c r="H13" s="42"/>
      <c r="I13" s="43"/>
      <c r="J13" s="42"/>
      <c r="K13" s="43"/>
      <c r="L13" s="44" t="str">
        <f>IF(OR($E13="",F13=""),"",IF($E13="K.O.","",ROUND($O13*IFERROR(INDEX(Konfig!$E$2:$E$5,MATCH(F13,Konfig!$D$2:$D$5,0)),0),2)))</f>
        <v/>
      </c>
      <c r="M13" s="44" t="str">
        <f>IF(OR($E13="",H13=""),"",IF($E13="K.O.","",ROUND($O13*IFERROR(INDEX(Konfig!$E$2:$E$5,MATCH(H13,Konfig!$D$2:$D$5,0)),0),2)))</f>
        <v/>
      </c>
      <c r="N13" s="44" t="str">
        <f>IF(OR($E13="",J13=""),"",IF($E13="K.O.","",ROUND($O13*IFERROR(INDEX(Konfig!$E$2:$E$5,MATCH(J13,Konfig!$D$2:$D$5,0)),0),2)))</f>
        <v/>
      </c>
      <c r="O13" s="36">
        <f>IFERROR(INDEX(Konfig!$B$2:$B$4,MATCH(E13,Konfig!$A$2:$A$4,0)),0)</f>
        <v>0</v>
      </c>
    </row>
    <row r="14" spans="1:15" ht="33.75" customHeight="1" x14ac:dyDescent="0.2">
      <c r="A14" s="45" t="s">
        <v>594</v>
      </c>
      <c r="B14" s="46" t="s">
        <v>591</v>
      </c>
      <c r="C14" s="46" t="s">
        <v>595</v>
      </c>
      <c r="D14" s="46" t="s">
        <v>596</v>
      </c>
      <c r="E14" s="42"/>
      <c r="F14" s="42"/>
      <c r="G14" s="43"/>
      <c r="H14" s="42"/>
      <c r="I14" s="43"/>
      <c r="J14" s="42"/>
      <c r="K14" s="43"/>
      <c r="L14" s="44" t="str">
        <f>IF(OR($E14="",F14=""),"",IF($E14="K.O.","",ROUND($O14*IFERROR(INDEX(Konfig!$E$2:$E$5,MATCH(F14,Konfig!$D$2:$D$5,0)),0),2)))</f>
        <v/>
      </c>
      <c r="M14" s="44" t="str">
        <f>IF(OR($E14="",H14=""),"",IF($E14="K.O.","",ROUND($O14*IFERROR(INDEX(Konfig!$E$2:$E$5,MATCH(H14,Konfig!$D$2:$D$5,0)),0),2)))</f>
        <v/>
      </c>
      <c r="N14" s="44" t="str">
        <f>IF(OR($E14="",J14=""),"",IF($E14="K.O.","",ROUND($O14*IFERROR(INDEX(Konfig!$E$2:$E$5,MATCH(J14,Konfig!$D$2:$D$5,0)),0),2)))</f>
        <v/>
      </c>
      <c r="O14" s="36">
        <f>IFERROR(INDEX(Konfig!$B$2:$B$4,MATCH(E14,Konfig!$A$2:$A$4,0)),0)</f>
        <v>0</v>
      </c>
    </row>
    <row r="15" spans="1:15" ht="27.75" customHeight="1" x14ac:dyDescent="0.2">
      <c r="A15" s="40" t="s">
        <v>597</v>
      </c>
      <c r="B15" s="41" t="s">
        <v>598</v>
      </c>
      <c r="C15" s="41" t="s">
        <v>599</v>
      </c>
      <c r="D15" s="41" t="s">
        <v>600</v>
      </c>
      <c r="E15" s="42"/>
      <c r="F15" s="42"/>
      <c r="G15" s="43"/>
      <c r="H15" s="42"/>
      <c r="I15" s="43"/>
      <c r="J15" s="42"/>
      <c r="K15" s="43"/>
      <c r="L15" s="44" t="str">
        <f>IF(OR($E15="",F15=""),"",IF($E15="K.O.","",ROUND($O15*IFERROR(INDEX(Konfig!$E$2:$E$5,MATCH(F15,Konfig!$D$2:$D$5,0)),0),2)))</f>
        <v/>
      </c>
      <c r="M15" s="44" t="str">
        <f>IF(OR($E15="",H15=""),"",IF($E15="K.O.","",ROUND($O15*IFERROR(INDEX(Konfig!$E$2:$E$5,MATCH(H15,Konfig!$D$2:$D$5,0)),0),2)))</f>
        <v/>
      </c>
      <c r="N15" s="44" t="str">
        <f>IF(OR($E15="",J15=""),"",IF($E15="K.O.","",ROUND($O15*IFERROR(INDEX(Konfig!$E$2:$E$5,MATCH(J15,Konfig!$D$2:$D$5,0)),0),2)))</f>
        <v/>
      </c>
      <c r="O15" s="36">
        <f>IFERROR(INDEX(Konfig!$B$2:$B$4,MATCH(E15,Konfig!$A$2:$A$4,0)),0)</f>
        <v>0</v>
      </c>
    </row>
    <row r="16" spans="1:15" ht="33.75" customHeight="1" x14ac:dyDescent="0.2">
      <c r="A16" s="45" t="s">
        <v>601</v>
      </c>
      <c r="B16" s="46" t="s">
        <v>598</v>
      </c>
      <c r="C16" s="46" t="s">
        <v>602</v>
      </c>
      <c r="D16" s="46" t="s">
        <v>603</v>
      </c>
      <c r="E16" s="42"/>
      <c r="F16" s="42"/>
      <c r="G16" s="43"/>
      <c r="H16" s="42"/>
      <c r="I16" s="43"/>
      <c r="J16" s="42"/>
      <c r="K16" s="43"/>
      <c r="L16" s="44" t="str">
        <f>IF(OR($E16="",F16=""),"",IF($E16="K.O.","",ROUND($O16*IFERROR(INDEX(Konfig!$E$2:$E$5,MATCH(F16,Konfig!$D$2:$D$5,0)),0),2)))</f>
        <v/>
      </c>
      <c r="M16" s="44" t="str">
        <f>IF(OR($E16="",H16=""),"",IF($E16="K.O.","",ROUND($O16*IFERROR(INDEX(Konfig!$E$2:$E$5,MATCH(H16,Konfig!$D$2:$D$5,0)),0),2)))</f>
        <v/>
      </c>
      <c r="N16" s="44" t="str">
        <f>IF(OR($E16="",J16=""),"",IF($E16="K.O.","",ROUND($O16*IFERROR(INDEX(Konfig!$E$2:$E$5,MATCH(J16,Konfig!$D$2:$D$5,0)),0),2)))</f>
        <v/>
      </c>
      <c r="O16" s="36">
        <f>IFERROR(INDEX(Konfig!$B$2:$B$4,MATCH(E16,Konfig!$A$2:$A$4,0)),0)</f>
        <v>0</v>
      </c>
    </row>
    <row r="17" spans="1:15" ht="33.75" customHeight="1" x14ac:dyDescent="0.2">
      <c r="A17" s="40" t="s">
        <v>604</v>
      </c>
      <c r="B17" s="41" t="s">
        <v>605</v>
      </c>
      <c r="C17" s="41" t="s">
        <v>606</v>
      </c>
      <c r="D17" s="41" t="s">
        <v>607</v>
      </c>
      <c r="E17" s="42"/>
      <c r="F17" s="42"/>
      <c r="G17" s="43"/>
      <c r="H17" s="42"/>
      <c r="I17" s="43"/>
      <c r="J17" s="42"/>
      <c r="K17" s="43"/>
      <c r="L17" s="44" t="str">
        <f>IF(OR($E17="",F17=""),"",IF($E17="K.O.","",ROUND($O17*IFERROR(INDEX(Konfig!$E$2:$E$5,MATCH(F17,Konfig!$D$2:$D$5,0)),0),2)))</f>
        <v/>
      </c>
      <c r="M17" s="44" t="str">
        <f>IF(OR($E17="",H17=""),"",IF($E17="K.O.","",ROUND($O17*IFERROR(INDEX(Konfig!$E$2:$E$5,MATCH(H17,Konfig!$D$2:$D$5,0)),0),2)))</f>
        <v/>
      </c>
      <c r="N17" s="44" t="str">
        <f>IF(OR($E17="",J17=""),"",IF($E17="K.O.","",ROUND($O17*IFERROR(INDEX(Konfig!$E$2:$E$5,MATCH(J17,Konfig!$D$2:$D$5,0)),0),2)))</f>
        <v/>
      </c>
      <c r="O17" s="36">
        <f>IFERROR(INDEX(Konfig!$B$2:$B$4,MATCH(E17,Konfig!$A$2:$A$4,0)),0)</f>
        <v>0</v>
      </c>
    </row>
    <row r="18" spans="1:15" ht="33.75" customHeight="1" x14ac:dyDescent="0.2">
      <c r="A18" s="45" t="s">
        <v>608</v>
      </c>
      <c r="B18" s="46" t="s">
        <v>605</v>
      </c>
      <c r="C18" s="46" t="s">
        <v>609</v>
      </c>
      <c r="D18" s="46" t="s">
        <v>610</v>
      </c>
      <c r="E18" s="42"/>
      <c r="F18" s="42"/>
      <c r="G18" s="43"/>
      <c r="H18" s="42"/>
      <c r="I18" s="43"/>
      <c r="J18" s="42"/>
      <c r="K18" s="43"/>
      <c r="L18" s="44" t="str">
        <f>IF(OR($E18="",F18=""),"",IF($E18="K.O.","",ROUND($O18*IFERROR(INDEX(Konfig!$E$2:$E$5,MATCH(F18,Konfig!$D$2:$D$5,0)),0),2)))</f>
        <v/>
      </c>
      <c r="M18" s="44" t="str">
        <f>IF(OR($E18="",H18=""),"",IF($E18="K.O.","",ROUND($O18*IFERROR(INDEX(Konfig!$E$2:$E$5,MATCH(H18,Konfig!$D$2:$D$5,0)),0),2)))</f>
        <v/>
      </c>
      <c r="N18" s="44" t="str">
        <f>IF(OR($E18="",J18=""),"",IF($E18="K.O.","",ROUND($O18*IFERROR(INDEX(Konfig!$E$2:$E$5,MATCH(J18,Konfig!$D$2:$D$5,0)),0),2)))</f>
        <v/>
      </c>
      <c r="O18" s="36">
        <f>IFERROR(INDEX(Konfig!$B$2:$B$4,MATCH(E18,Konfig!$A$2:$A$4,0)),0)</f>
        <v>0</v>
      </c>
    </row>
    <row r="19" spans="1:15" ht="33.75" customHeight="1" x14ac:dyDescent="0.2">
      <c r="A19" s="40" t="s">
        <v>611</v>
      </c>
      <c r="B19" s="41" t="s">
        <v>605</v>
      </c>
      <c r="C19" s="41" t="s">
        <v>612</v>
      </c>
      <c r="D19" s="41" t="s">
        <v>613</v>
      </c>
      <c r="E19" s="42"/>
      <c r="F19" s="42"/>
      <c r="G19" s="43"/>
      <c r="H19" s="42"/>
      <c r="I19" s="43"/>
      <c r="J19" s="42"/>
      <c r="K19" s="43"/>
      <c r="L19" s="44" t="str">
        <f>IF(OR($E19="",F19=""),"",IF($E19="K.O.","",ROUND($O19*IFERROR(INDEX(Konfig!$E$2:$E$5,MATCH(F19,Konfig!$D$2:$D$5,0)),0),2)))</f>
        <v/>
      </c>
      <c r="M19" s="44" t="str">
        <f>IF(OR($E19="",H19=""),"",IF($E19="K.O.","",ROUND($O19*IFERROR(INDEX(Konfig!$E$2:$E$5,MATCH(H19,Konfig!$D$2:$D$5,0)),0),2)))</f>
        <v/>
      </c>
      <c r="N19" s="44" t="str">
        <f>IF(OR($E19="",J19=""),"",IF($E19="K.O.","",ROUND($O19*IFERROR(INDEX(Konfig!$E$2:$E$5,MATCH(J19,Konfig!$D$2:$D$5,0)),0),2)))</f>
        <v/>
      </c>
      <c r="O19" s="36">
        <f>IFERROR(INDEX(Konfig!$B$2:$B$4,MATCH(E19,Konfig!$A$2:$A$4,0)),0)</f>
        <v>0</v>
      </c>
    </row>
    <row r="20" spans="1:15" ht="33.75" customHeight="1" x14ac:dyDescent="0.2">
      <c r="A20" s="45" t="s">
        <v>614</v>
      </c>
      <c r="B20" s="46" t="s">
        <v>605</v>
      </c>
      <c r="C20" s="46" t="s">
        <v>615</v>
      </c>
      <c r="D20" s="46" t="s">
        <v>616</v>
      </c>
      <c r="E20" s="42"/>
      <c r="F20" s="42"/>
      <c r="G20" s="43"/>
      <c r="H20" s="42"/>
      <c r="I20" s="43"/>
      <c r="J20" s="42"/>
      <c r="K20" s="43"/>
      <c r="L20" s="44" t="str">
        <f>IF(OR($E20="",F20=""),"",IF($E20="K.O.","",ROUND($O20*IFERROR(INDEX(Konfig!$E$2:$E$5,MATCH(F20,Konfig!$D$2:$D$5,0)),0),2)))</f>
        <v/>
      </c>
      <c r="M20" s="44" t="str">
        <f>IF(OR($E20="",H20=""),"",IF($E20="K.O.","",ROUND($O20*IFERROR(INDEX(Konfig!$E$2:$E$5,MATCH(H20,Konfig!$D$2:$D$5,0)),0),2)))</f>
        <v/>
      </c>
      <c r="N20" s="44" t="str">
        <f>IF(OR($E20="",J20=""),"",IF($E20="K.O.","",ROUND($O20*IFERROR(INDEX(Konfig!$E$2:$E$5,MATCH(J20,Konfig!$D$2:$D$5,0)),0),2)))</f>
        <v/>
      </c>
      <c r="O20" s="36">
        <f>IFERROR(INDEX(Konfig!$B$2:$B$4,MATCH(E20,Konfig!$A$2:$A$4,0)),0)</f>
        <v>0</v>
      </c>
    </row>
    <row r="21" spans="1:15" ht="33.75" customHeight="1" x14ac:dyDescent="0.2">
      <c r="A21" s="40" t="s">
        <v>617</v>
      </c>
      <c r="B21" s="41" t="s">
        <v>618</v>
      </c>
      <c r="C21" s="41" t="s">
        <v>619</v>
      </c>
      <c r="D21" s="41" t="s">
        <v>620</v>
      </c>
      <c r="E21" s="42"/>
      <c r="F21" s="42"/>
      <c r="G21" s="43"/>
      <c r="H21" s="42"/>
      <c r="I21" s="43"/>
      <c r="J21" s="42"/>
      <c r="K21" s="43"/>
      <c r="L21" s="44" t="str">
        <f>IF(OR($E21="",F21=""),"",IF($E21="K.O.","",ROUND($O21*IFERROR(INDEX(Konfig!$E$2:$E$5,MATCH(F21,Konfig!$D$2:$D$5,0)),0),2)))</f>
        <v/>
      </c>
      <c r="M21" s="44" t="str">
        <f>IF(OR($E21="",H21=""),"",IF($E21="K.O.","",ROUND($O21*IFERROR(INDEX(Konfig!$E$2:$E$5,MATCH(H21,Konfig!$D$2:$D$5,0)),0),2)))</f>
        <v/>
      </c>
      <c r="N21" s="44" t="str">
        <f>IF(OR($E21="",J21=""),"",IF($E21="K.O.","",ROUND($O21*IFERROR(INDEX(Konfig!$E$2:$E$5,MATCH(J21,Konfig!$D$2:$D$5,0)),0),2)))</f>
        <v/>
      </c>
      <c r="O21" s="36">
        <f>IFERROR(INDEX(Konfig!$B$2:$B$4,MATCH(E21,Konfig!$A$2:$A$4,0)),0)</f>
        <v>0</v>
      </c>
    </row>
    <row r="22" spans="1:15" ht="33.75" customHeight="1" x14ac:dyDescent="0.2">
      <c r="A22" s="45" t="s">
        <v>621</v>
      </c>
      <c r="B22" s="46" t="s">
        <v>622</v>
      </c>
      <c r="C22" s="46" t="s">
        <v>623</v>
      </c>
      <c r="D22" s="46" t="s">
        <v>624</v>
      </c>
      <c r="E22" s="42"/>
      <c r="F22" s="42"/>
      <c r="G22" s="43"/>
      <c r="H22" s="42"/>
      <c r="I22" s="43"/>
      <c r="J22" s="42"/>
      <c r="K22" s="43"/>
      <c r="L22" s="44" t="str">
        <f>IF(OR($E22="",F22=""),"",IF($E22="K.O.","",ROUND($O22*IFERROR(INDEX(Konfig!$E$2:$E$5,MATCH(F22,Konfig!$D$2:$D$5,0)),0),2)))</f>
        <v/>
      </c>
      <c r="M22" s="44" t="str">
        <f>IF(OR($E22="",H22=""),"",IF($E22="K.O.","",ROUND($O22*IFERROR(INDEX(Konfig!$E$2:$E$5,MATCH(H22,Konfig!$D$2:$D$5,0)),0),2)))</f>
        <v/>
      </c>
      <c r="N22" s="44" t="str">
        <f>IF(OR($E22="",J22=""),"",IF($E22="K.O.","",ROUND($O22*IFERROR(INDEX(Konfig!$E$2:$E$5,MATCH(J22,Konfig!$D$2:$D$5,0)),0),2)))</f>
        <v/>
      </c>
      <c r="O22" s="36">
        <f>IFERROR(INDEX(Konfig!$B$2:$B$4,MATCH(E22,Konfig!$A$2:$A$4,0)),0)</f>
        <v>0</v>
      </c>
    </row>
    <row r="23" spans="1:15" ht="33.75" customHeight="1" x14ac:dyDescent="0.2">
      <c r="A23" s="40" t="s">
        <v>625</v>
      </c>
      <c r="B23" s="41" t="s">
        <v>622</v>
      </c>
      <c r="C23" s="41" t="s">
        <v>626</v>
      </c>
      <c r="D23" s="41" t="s">
        <v>627</v>
      </c>
      <c r="E23" s="42"/>
      <c r="F23" s="42"/>
      <c r="G23" s="43"/>
      <c r="H23" s="42"/>
      <c r="I23" s="43"/>
      <c r="J23" s="42"/>
      <c r="K23" s="43"/>
      <c r="L23" s="44" t="str">
        <f>IF(OR($E23="",F23=""),"",IF($E23="K.O.","",ROUND($O23*IFERROR(INDEX(Konfig!$E$2:$E$5,MATCH(F23,Konfig!$D$2:$D$5,0)),0),2)))</f>
        <v/>
      </c>
      <c r="M23" s="44" t="str">
        <f>IF(OR($E23="",H23=""),"",IF($E23="K.O.","",ROUND($O23*IFERROR(INDEX(Konfig!$E$2:$E$5,MATCH(H23,Konfig!$D$2:$D$5,0)),0),2)))</f>
        <v/>
      </c>
      <c r="N23" s="44" t="str">
        <f>IF(OR($E23="",J23=""),"",IF($E23="K.O.","",ROUND($O23*IFERROR(INDEX(Konfig!$E$2:$E$5,MATCH(J23,Konfig!$D$2:$D$5,0)),0),2)))</f>
        <v/>
      </c>
      <c r="O23" s="36">
        <f>IFERROR(INDEX(Konfig!$B$2:$B$4,MATCH(E23,Konfig!$A$2:$A$4,0)),0)</f>
        <v>0</v>
      </c>
    </row>
    <row r="24" spans="1:15" ht="33.75" customHeight="1" x14ac:dyDescent="0.2">
      <c r="A24" s="45" t="s">
        <v>628</v>
      </c>
      <c r="B24" s="46" t="s">
        <v>622</v>
      </c>
      <c r="C24" s="46" t="s">
        <v>629</v>
      </c>
      <c r="D24" s="46" t="s">
        <v>630</v>
      </c>
      <c r="E24" s="42"/>
      <c r="F24" s="42"/>
      <c r="G24" s="43"/>
      <c r="H24" s="42"/>
      <c r="I24" s="43"/>
      <c r="J24" s="42"/>
      <c r="K24" s="43"/>
      <c r="L24" s="44" t="str">
        <f>IF(OR($E24="",F24=""),"",IF($E24="K.O.","",ROUND($O24*IFERROR(INDEX(Konfig!$E$2:$E$5,MATCH(F24,Konfig!$D$2:$D$5,0)),0),2)))</f>
        <v/>
      </c>
      <c r="M24" s="44" t="str">
        <f>IF(OR($E24="",H24=""),"",IF($E24="K.O.","",ROUND($O24*IFERROR(INDEX(Konfig!$E$2:$E$5,MATCH(H24,Konfig!$D$2:$D$5,0)),0),2)))</f>
        <v/>
      </c>
      <c r="N24" s="44" t="str">
        <f>IF(OR($E24="",J24=""),"",IF($E24="K.O.","",ROUND($O24*IFERROR(INDEX(Konfig!$E$2:$E$5,MATCH(J24,Konfig!$D$2:$D$5,0)),0),2)))</f>
        <v/>
      </c>
      <c r="O24" s="36">
        <f>IFERROR(INDEX(Konfig!$B$2:$B$4,MATCH(E24,Konfig!$A$2:$A$4,0)),0)</f>
        <v>0</v>
      </c>
    </row>
    <row r="25" spans="1:15" ht="46.5" customHeight="1" x14ac:dyDescent="0.2">
      <c r="A25" s="40" t="s">
        <v>631</v>
      </c>
      <c r="B25" s="41" t="s">
        <v>622</v>
      </c>
      <c r="C25" s="41" t="s">
        <v>632</v>
      </c>
      <c r="D25" s="41" t="s">
        <v>633</v>
      </c>
      <c r="E25" s="42"/>
      <c r="F25" s="42"/>
      <c r="G25" s="43"/>
      <c r="H25" s="42"/>
      <c r="I25" s="43"/>
      <c r="J25" s="42"/>
      <c r="K25" s="43"/>
      <c r="L25" s="44" t="str">
        <f>IF(OR($E25="",F25=""),"",IF($E25="K.O.","",ROUND($O25*IFERROR(INDEX(Konfig!$E$2:$E$5,MATCH(F25,Konfig!$D$2:$D$5,0)),0),2)))</f>
        <v/>
      </c>
      <c r="M25" s="44" t="str">
        <f>IF(OR($E25="",H25=""),"",IF($E25="K.O.","",ROUND($O25*IFERROR(INDEX(Konfig!$E$2:$E$5,MATCH(H25,Konfig!$D$2:$D$5,0)),0),2)))</f>
        <v/>
      </c>
      <c r="N25" s="44" t="str">
        <f>IF(OR($E25="",J25=""),"",IF($E25="K.O.","",ROUND($O25*IFERROR(INDEX(Konfig!$E$2:$E$5,MATCH(J25,Konfig!$D$2:$D$5,0)),0),2)))</f>
        <v/>
      </c>
      <c r="O25" s="36">
        <f>IFERROR(INDEX(Konfig!$B$2:$B$4,MATCH(E25,Konfig!$A$2:$A$4,0)),0)</f>
        <v>0</v>
      </c>
    </row>
    <row r="26" spans="1:15" ht="33.75" customHeight="1" x14ac:dyDescent="0.2">
      <c r="A26" s="45" t="s">
        <v>634</v>
      </c>
      <c r="B26" s="46" t="s">
        <v>622</v>
      </c>
      <c r="C26" s="46" t="s">
        <v>635</v>
      </c>
      <c r="D26" s="46" t="s">
        <v>636</v>
      </c>
      <c r="E26" s="42"/>
      <c r="F26" s="42"/>
      <c r="G26" s="43"/>
      <c r="H26" s="42"/>
      <c r="I26" s="43"/>
      <c r="J26" s="42"/>
      <c r="K26" s="43"/>
      <c r="L26" s="44" t="str">
        <f>IF(OR($E26="",F26=""),"",IF($E26="K.O.","",ROUND($O26*IFERROR(INDEX(Konfig!$E$2:$E$5,MATCH(F26,Konfig!$D$2:$D$5,0)),0),2)))</f>
        <v/>
      </c>
      <c r="M26" s="44" t="str">
        <f>IF(OR($E26="",H26=""),"",IF($E26="K.O.","",ROUND($O26*IFERROR(INDEX(Konfig!$E$2:$E$5,MATCH(H26,Konfig!$D$2:$D$5,0)),0),2)))</f>
        <v/>
      </c>
      <c r="N26" s="44" t="str">
        <f>IF(OR($E26="",J26=""),"",IF($E26="K.O.","",ROUND($O26*IFERROR(INDEX(Konfig!$E$2:$E$5,MATCH(J26,Konfig!$D$2:$D$5,0)),0),2)))</f>
        <v/>
      </c>
      <c r="O26" s="36">
        <f>IFERROR(INDEX(Konfig!$B$2:$B$4,MATCH(E26,Konfig!$A$2:$A$4,0)),0)</f>
        <v>0</v>
      </c>
    </row>
    <row r="27" spans="1:15" ht="33.75" customHeight="1" x14ac:dyDescent="0.2">
      <c r="A27" s="40" t="s">
        <v>637</v>
      </c>
      <c r="B27" s="41" t="s">
        <v>622</v>
      </c>
      <c r="C27" s="41" t="s">
        <v>638</v>
      </c>
      <c r="D27" s="41" t="s">
        <v>639</v>
      </c>
      <c r="E27" s="42"/>
      <c r="F27" s="42"/>
      <c r="G27" s="43"/>
      <c r="H27" s="42"/>
      <c r="I27" s="43"/>
      <c r="J27" s="42"/>
      <c r="K27" s="43"/>
      <c r="L27" s="44" t="str">
        <f>IF(OR($E27="",F27=""),"",IF($E27="K.O.","",ROUND($O27*IFERROR(INDEX(Konfig!$E$2:$E$5,MATCH(F27,Konfig!$D$2:$D$5,0)),0),2)))</f>
        <v/>
      </c>
      <c r="M27" s="44" t="str">
        <f>IF(OR($E27="",H27=""),"",IF($E27="K.O.","",ROUND($O27*IFERROR(INDEX(Konfig!$E$2:$E$5,MATCH(H27,Konfig!$D$2:$D$5,0)),0),2)))</f>
        <v/>
      </c>
      <c r="N27" s="44" t="str">
        <f>IF(OR($E27="",J27=""),"",IF($E27="K.O.","",ROUND($O27*IFERROR(INDEX(Konfig!$E$2:$E$5,MATCH(J27,Konfig!$D$2:$D$5,0)),0),2)))</f>
        <v/>
      </c>
      <c r="O27" s="36">
        <f>IFERROR(INDEX(Konfig!$B$2:$B$4,MATCH(E27,Konfig!$A$2:$A$4,0)),0)</f>
        <v>0</v>
      </c>
    </row>
    <row r="28" spans="1:15" ht="33.75" customHeight="1" x14ac:dyDescent="0.2">
      <c r="A28" s="45" t="s">
        <v>640</v>
      </c>
      <c r="B28" s="46" t="s">
        <v>622</v>
      </c>
      <c r="C28" s="46" t="s">
        <v>641</v>
      </c>
      <c r="D28" s="46" t="s">
        <v>642</v>
      </c>
      <c r="E28" s="42"/>
      <c r="F28" s="42"/>
      <c r="G28" s="43"/>
      <c r="H28" s="42"/>
      <c r="I28" s="43"/>
      <c r="J28" s="42"/>
      <c r="K28" s="43"/>
      <c r="L28" s="44" t="str">
        <f>IF(OR($E28="",F28=""),"",IF($E28="K.O.","",ROUND($O28*IFERROR(INDEX(Konfig!$E$2:$E$5,MATCH(F28,Konfig!$D$2:$D$5,0)),0),2)))</f>
        <v/>
      </c>
      <c r="M28" s="44" t="str">
        <f>IF(OR($E28="",H28=""),"",IF($E28="K.O.","",ROUND($O28*IFERROR(INDEX(Konfig!$E$2:$E$5,MATCH(H28,Konfig!$D$2:$D$5,0)),0),2)))</f>
        <v/>
      </c>
      <c r="N28" s="44" t="str">
        <f>IF(OR($E28="",J28=""),"",IF($E28="K.O.","",ROUND($O28*IFERROR(INDEX(Konfig!$E$2:$E$5,MATCH(J28,Konfig!$D$2:$D$5,0)),0),2)))</f>
        <v/>
      </c>
      <c r="O28" s="36">
        <f>IFERROR(INDEX(Konfig!$B$2:$B$4,MATCH(E28,Konfig!$A$2:$A$4,0)),0)</f>
        <v>0</v>
      </c>
    </row>
    <row r="29" spans="1:15" ht="33.75" customHeight="1" x14ac:dyDescent="0.2">
      <c r="A29" s="40" t="s">
        <v>643</v>
      </c>
      <c r="B29" s="41" t="s">
        <v>622</v>
      </c>
      <c r="C29" s="41" t="s">
        <v>644</v>
      </c>
      <c r="D29" s="41" t="s">
        <v>645</v>
      </c>
      <c r="E29" s="42"/>
      <c r="F29" s="42"/>
      <c r="G29" s="43"/>
      <c r="H29" s="42"/>
      <c r="I29" s="43"/>
      <c r="J29" s="42"/>
      <c r="K29" s="43"/>
      <c r="L29" s="44" t="str">
        <f>IF(OR($E29="",F29=""),"",IF($E29="K.O.","",ROUND($O29*IFERROR(INDEX(Konfig!$E$2:$E$5,MATCH(F29,Konfig!$D$2:$D$5,0)),0),2)))</f>
        <v/>
      </c>
      <c r="M29" s="44" t="str">
        <f>IF(OR($E29="",H29=""),"",IF($E29="K.O.","",ROUND($O29*IFERROR(INDEX(Konfig!$E$2:$E$5,MATCH(H29,Konfig!$D$2:$D$5,0)),0),2)))</f>
        <v/>
      </c>
      <c r="N29" s="44" t="str">
        <f>IF(OR($E29="",J29=""),"",IF($E29="K.O.","",ROUND($O29*IFERROR(INDEX(Konfig!$E$2:$E$5,MATCH(J29,Konfig!$D$2:$D$5,0)),0),2)))</f>
        <v/>
      </c>
      <c r="O29" s="36">
        <f>IFERROR(INDEX(Konfig!$B$2:$B$4,MATCH(E29,Konfig!$A$2:$A$4,0)),0)</f>
        <v>0</v>
      </c>
    </row>
    <row r="30" spans="1:15" ht="33.75" customHeight="1" x14ac:dyDescent="0.2">
      <c r="A30" s="45" t="s">
        <v>646</v>
      </c>
      <c r="B30" s="46" t="s">
        <v>622</v>
      </c>
      <c r="C30" s="46" t="s">
        <v>647</v>
      </c>
      <c r="D30" s="46" t="s">
        <v>648</v>
      </c>
      <c r="E30" s="42"/>
      <c r="F30" s="42"/>
      <c r="G30" s="43"/>
      <c r="H30" s="42"/>
      <c r="I30" s="43"/>
      <c r="J30" s="42"/>
      <c r="K30" s="43"/>
      <c r="L30" s="44" t="str">
        <f>IF(OR($E30="",F30=""),"",IF($E30="K.O.","",ROUND($O30*IFERROR(INDEX(Konfig!$E$2:$E$5,MATCH(F30,Konfig!$D$2:$D$5,0)),0),2)))</f>
        <v/>
      </c>
      <c r="M30" s="44" t="str">
        <f>IF(OR($E30="",H30=""),"",IF($E30="K.O.","",ROUND($O30*IFERROR(INDEX(Konfig!$E$2:$E$5,MATCH(H30,Konfig!$D$2:$D$5,0)),0),2)))</f>
        <v/>
      </c>
      <c r="N30" s="44" t="str">
        <f>IF(OR($E30="",J30=""),"",IF($E30="K.O.","",ROUND($O30*IFERROR(INDEX(Konfig!$E$2:$E$5,MATCH(J30,Konfig!$D$2:$D$5,0)),0),2)))</f>
        <v/>
      </c>
      <c r="O30" s="36">
        <f>IFERROR(INDEX(Konfig!$B$2:$B$4,MATCH(E30,Konfig!$A$2:$A$4,0)),0)</f>
        <v>0</v>
      </c>
    </row>
    <row r="31" spans="1:15" ht="33.75" customHeight="1" x14ac:dyDescent="0.2">
      <c r="A31" s="40" t="s">
        <v>649</v>
      </c>
      <c r="B31" s="41" t="s">
        <v>650</v>
      </c>
      <c r="C31" s="41" t="s">
        <v>651</v>
      </c>
      <c r="D31" s="41" t="s">
        <v>652</v>
      </c>
      <c r="E31" s="42"/>
      <c r="F31" s="42"/>
      <c r="G31" s="43"/>
      <c r="H31" s="42"/>
      <c r="I31" s="43"/>
      <c r="J31" s="42"/>
      <c r="K31" s="43"/>
      <c r="L31" s="44" t="str">
        <f>IF(OR($E31="",F31=""),"",IF($E31="K.O.","",ROUND($O31*IFERROR(INDEX(Konfig!$E$2:$E$5,MATCH(F31,Konfig!$D$2:$D$5,0)),0),2)))</f>
        <v/>
      </c>
      <c r="M31" s="44" t="str">
        <f>IF(OR($E31="",H31=""),"",IF($E31="K.O.","",ROUND($O31*IFERROR(INDEX(Konfig!$E$2:$E$5,MATCH(H31,Konfig!$D$2:$D$5,0)),0),2)))</f>
        <v/>
      </c>
      <c r="N31" s="44" t="str">
        <f>IF(OR($E31="",J31=""),"",IF($E31="K.O.","",ROUND($O31*IFERROR(INDEX(Konfig!$E$2:$E$5,MATCH(J31,Konfig!$D$2:$D$5,0)),0),2)))</f>
        <v/>
      </c>
      <c r="O31" s="36">
        <f>IFERROR(INDEX(Konfig!$B$2:$B$4,MATCH(E31,Konfig!$A$2:$A$4,0)),0)</f>
        <v>0</v>
      </c>
    </row>
    <row r="32" spans="1:15" ht="33.75" customHeight="1" x14ac:dyDescent="0.2">
      <c r="A32" s="45" t="s">
        <v>653</v>
      </c>
      <c r="B32" s="46" t="s">
        <v>650</v>
      </c>
      <c r="C32" s="46" t="s">
        <v>654</v>
      </c>
      <c r="D32" s="46" t="s">
        <v>655</v>
      </c>
      <c r="E32" s="42"/>
      <c r="F32" s="42"/>
      <c r="G32" s="43"/>
      <c r="H32" s="42"/>
      <c r="I32" s="43"/>
      <c r="J32" s="42"/>
      <c r="K32" s="43"/>
      <c r="L32" s="44" t="str">
        <f>IF(OR($E32="",F32=""),"",IF($E32="K.O.","",ROUND($O32*IFERROR(INDEX(Konfig!$E$2:$E$5,MATCH(F32,Konfig!$D$2:$D$5,0)),0),2)))</f>
        <v/>
      </c>
      <c r="M32" s="44" t="str">
        <f>IF(OR($E32="",H32=""),"",IF($E32="K.O.","",ROUND($O32*IFERROR(INDEX(Konfig!$E$2:$E$5,MATCH(H32,Konfig!$D$2:$D$5,0)),0),2)))</f>
        <v/>
      </c>
      <c r="N32" s="44" t="str">
        <f>IF(OR($E32="",J32=""),"",IF($E32="K.O.","",ROUND($O32*IFERROR(INDEX(Konfig!$E$2:$E$5,MATCH(J32,Konfig!$D$2:$D$5,0)),0),2)))</f>
        <v/>
      </c>
      <c r="O32" s="36">
        <f>IFERROR(INDEX(Konfig!$B$2:$B$4,MATCH(E32,Konfig!$A$2:$A$4,0)),0)</f>
        <v>0</v>
      </c>
    </row>
    <row r="33" spans="1:15" ht="33.75" customHeight="1" x14ac:dyDescent="0.2">
      <c r="A33" s="40" t="s">
        <v>656</v>
      </c>
      <c r="B33" s="41" t="s">
        <v>657</v>
      </c>
      <c r="C33" s="41" t="s">
        <v>658</v>
      </c>
      <c r="D33" s="41" t="s">
        <v>659</v>
      </c>
      <c r="E33" s="42"/>
      <c r="F33" s="42"/>
      <c r="G33" s="43"/>
      <c r="H33" s="42"/>
      <c r="I33" s="43"/>
      <c r="J33" s="42"/>
      <c r="K33" s="43"/>
      <c r="L33" s="44" t="str">
        <f>IF(OR($E33="",F33=""),"",IF($E33="K.O.","",ROUND($O33*IFERROR(INDEX(Konfig!$E$2:$E$5,MATCH(F33,Konfig!$D$2:$D$5,0)),0),2)))</f>
        <v/>
      </c>
      <c r="M33" s="44" t="str">
        <f>IF(OR($E33="",H33=""),"",IF($E33="K.O.","",ROUND($O33*IFERROR(INDEX(Konfig!$E$2:$E$5,MATCH(H33,Konfig!$D$2:$D$5,0)),0),2)))</f>
        <v/>
      </c>
      <c r="N33" s="44" t="str">
        <f>IF(OR($E33="",J33=""),"",IF($E33="K.O.","",ROUND($O33*IFERROR(INDEX(Konfig!$E$2:$E$5,MATCH(J33,Konfig!$D$2:$D$5,0)),0),2)))</f>
        <v/>
      </c>
      <c r="O33" s="36">
        <f>IFERROR(INDEX(Konfig!$B$2:$B$4,MATCH(E33,Konfig!$A$2:$A$4,0)),0)</f>
        <v>0</v>
      </c>
    </row>
    <row r="34" spans="1:15" ht="33.75" customHeight="1" x14ac:dyDescent="0.2">
      <c r="A34" s="45" t="s">
        <v>660</v>
      </c>
      <c r="B34" s="46" t="s">
        <v>657</v>
      </c>
      <c r="C34" s="46" t="s">
        <v>661</v>
      </c>
      <c r="D34" s="46" t="s">
        <v>662</v>
      </c>
      <c r="E34" s="42"/>
      <c r="F34" s="42"/>
      <c r="G34" s="43"/>
      <c r="H34" s="42"/>
      <c r="I34" s="43"/>
      <c r="J34" s="42"/>
      <c r="K34" s="43"/>
      <c r="L34" s="44" t="str">
        <f>IF(OR($E34="",F34=""),"",IF($E34="K.O.","",ROUND($O34*IFERROR(INDEX(Konfig!$E$2:$E$5,MATCH(F34,Konfig!$D$2:$D$5,0)),0),2)))</f>
        <v/>
      </c>
      <c r="M34" s="44" t="str">
        <f>IF(OR($E34="",H34=""),"",IF($E34="K.O.","",ROUND($O34*IFERROR(INDEX(Konfig!$E$2:$E$5,MATCH(H34,Konfig!$D$2:$D$5,0)),0),2)))</f>
        <v/>
      </c>
      <c r="N34" s="44" t="str">
        <f>IF(OR($E34="",J34=""),"",IF($E34="K.O.","",ROUND($O34*IFERROR(INDEX(Konfig!$E$2:$E$5,MATCH(J34,Konfig!$D$2:$D$5,0)),0),2)))</f>
        <v/>
      </c>
      <c r="O34" s="36">
        <f>IFERROR(INDEX(Konfig!$B$2:$B$4,MATCH(E34,Konfig!$A$2:$A$4,0)),0)</f>
        <v>0</v>
      </c>
    </row>
    <row r="35" spans="1:15" ht="33.75" customHeight="1" x14ac:dyDescent="0.2">
      <c r="A35" s="40" t="s">
        <v>663</v>
      </c>
      <c r="B35" s="41" t="s">
        <v>664</v>
      </c>
      <c r="C35" s="41" t="s">
        <v>665</v>
      </c>
      <c r="D35" s="41" t="s">
        <v>666</v>
      </c>
      <c r="E35" s="42"/>
      <c r="F35" s="42"/>
      <c r="G35" s="43"/>
      <c r="H35" s="42"/>
      <c r="I35" s="43"/>
      <c r="J35" s="42"/>
      <c r="K35" s="43"/>
      <c r="L35" s="44" t="str">
        <f>IF(OR($E35="",F35=""),"",IF($E35="K.O.","",ROUND($O35*IFERROR(INDEX(Konfig!$E$2:$E$5,MATCH(F35,Konfig!$D$2:$D$5,0)),0),2)))</f>
        <v/>
      </c>
      <c r="M35" s="44" t="str">
        <f>IF(OR($E35="",H35=""),"",IF($E35="K.O.","",ROUND($O35*IFERROR(INDEX(Konfig!$E$2:$E$5,MATCH(H35,Konfig!$D$2:$D$5,0)),0),2)))</f>
        <v/>
      </c>
      <c r="N35" s="44" t="str">
        <f>IF(OR($E35="",J35=""),"",IF($E35="K.O.","",ROUND($O35*IFERROR(INDEX(Konfig!$E$2:$E$5,MATCH(J35,Konfig!$D$2:$D$5,0)),0),2)))</f>
        <v/>
      </c>
      <c r="O35" s="36">
        <f>IFERROR(INDEX(Konfig!$B$2:$B$4,MATCH(E35,Konfig!$A$2:$A$4,0)),0)</f>
        <v>0</v>
      </c>
    </row>
    <row r="36" spans="1:15" ht="33.75" customHeight="1" x14ac:dyDescent="0.2">
      <c r="A36" s="45" t="s">
        <v>667</v>
      </c>
      <c r="B36" s="46" t="s">
        <v>664</v>
      </c>
      <c r="C36" s="46" t="s">
        <v>668</v>
      </c>
      <c r="D36" s="46" t="s">
        <v>669</v>
      </c>
      <c r="E36" s="42"/>
      <c r="F36" s="42"/>
      <c r="G36" s="43"/>
      <c r="H36" s="42"/>
      <c r="I36" s="43"/>
      <c r="J36" s="42"/>
      <c r="K36" s="43"/>
      <c r="L36" s="44" t="str">
        <f>IF(OR($E36="",F36=""),"",IF($E36="K.O.","",ROUND($O36*IFERROR(INDEX(Konfig!$E$2:$E$5,MATCH(F36,Konfig!$D$2:$D$5,0)),0),2)))</f>
        <v/>
      </c>
      <c r="M36" s="44" t="str">
        <f>IF(OR($E36="",H36=""),"",IF($E36="K.O.","",ROUND($O36*IFERROR(INDEX(Konfig!$E$2:$E$5,MATCH(H36,Konfig!$D$2:$D$5,0)),0),2)))</f>
        <v/>
      </c>
      <c r="N36" s="44" t="str">
        <f>IF(OR($E36="",J36=""),"",IF($E36="K.O.","",ROUND($O36*IFERROR(INDEX(Konfig!$E$2:$E$5,MATCH(J36,Konfig!$D$2:$D$5,0)),0),2)))</f>
        <v/>
      </c>
      <c r="O36" s="36">
        <f>IFERROR(INDEX(Konfig!$B$2:$B$4,MATCH(E36,Konfig!$A$2:$A$4,0)),0)</f>
        <v>0</v>
      </c>
    </row>
    <row r="37" spans="1:15" ht="33.75" customHeight="1" x14ac:dyDescent="0.2">
      <c r="A37" s="40" t="s">
        <v>670</v>
      </c>
      <c r="B37" s="41" t="s">
        <v>664</v>
      </c>
      <c r="C37" s="41" t="s">
        <v>671</v>
      </c>
      <c r="D37" s="41" t="s">
        <v>672</v>
      </c>
      <c r="E37" s="42"/>
      <c r="F37" s="42"/>
      <c r="G37" s="43"/>
      <c r="H37" s="42"/>
      <c r="I37" s="43"/>
      <c r="J37" s="42"/>
      <c r="K37" s="43"/>
      <c r="L37" s="44" t="str">
        <f>IF(OR($E37="",F37=""),"",IF($E37="K.O.","",ROUND($O37*IFERROR(INDEX(Konfig!$E$2:$E$5,MATCH(F37,Konfig!$D$2:$D$5,0)),0),2)))</f>
        <v/>
      </c>
      <c r="M37" s="44" t="str">
        <f>IF(OR($E37="",H37=""),"",IF($E37="K.O.","",ROUND($O37*IFERROR(INDEX(Konfig!$E$2:$E$5,MATCH(H37,Konfig!$D$2:$D$5,0)),0),2)))</f>
        <v/>
      </c>
      <c r="N37" s="44" t="str">
        <f>IF(OR($E37="",J37=""),"",IF($E37="K.O.","",ROUND($O37*IFERROR(INDEX(Konfig!$E$2:$E$5,MATCH(J37,Konfig!$D$2:$D$5,0)),0),2)))</f>
        <v/>
      </c>
      <c r="O37" s="36">
        <f>IFERROR(INDEX(Konfig!$B$2:$B$4,MATCH(E37,Konfig!$A$2:$A$4,0)),0)</f>
        <v>0</v>
      </c>
    </row>
    <row r="38" spans="1:15" ht="33.75" customHeight="1" x14ac:dyDescent="0.2">
      <c r="A38" s="45" t="s">
        <v>673</v>
      </c>
      <c r="B38" s="46" t="s">
        <v>664</v>
      </c>
      <c r="C38" s="46" t="s">
        <v>674</v>
      </c>
      <c r="D38" s="46" t="s">
        <v>675</v>
      </c>
      <c r="E38" s="42"/>
      <c r="F38" s="42"/>
      <c r="G38" s="43"/>
      <c r="H38" s="42"/>
      <c r="I38" s="43"/>
      <c r="J38" s="42"/>
      <c r="K38" s="43"/>
      <c r="L38" s="44" t="str">
        <f>IF(OR($E38="",F38=""),"",IF($E38="K.O.","",ROUND($O38*IFERROR(INDEX(Konfig!$E$2:$E$5,MATCH(F38,Konfig!$D$2:$D$5,0)),0),2)))</f>
        <v/>
      </c>
      <c r="M38" s="44" t="str">
        <f>IF(OR($E38="",H38=""),"",IF($E38="K.O.","",ROUND($O38*IFERROR(INDEX(Konfig!$E$2:$E$5,MATCH(H38,Konfig!$D$2:$D$5,0)),0),2)))</f>
        <v/>
      </c>
      <c r="N38" s="44" t="str">
        <f>IF(OR($E38="",J38=""),"",IF($E38="K.O.","",ROUND($O38*IFERROR(INDEX(Konfig!$E$2:$E$5,MATCH(J38,Konfig!$D$2:$D$5,0)),0),2)))</f>
        <v/>
      </c>
      <c r="O38" s="36">
        <f>IFERROR(INDEX(Konfig!$B$2:$B$4,MATCH(E38,Konfig!$A$2:$A$4,0)),0)</f>
        <v>0</v>
      </c>
    </row>
    <row r="39" spans="1:15" ht="33.75" customHeight="1" x14ac:dyDescent="0.2">
      <c r="A39" s="40" t="s">
        <v>676</v>
      </c>
      <c r="B39" s="41" t="s">
        <v>664</v>
      </c>
      <c r="C39" s="41" t="s">
        <v>677</v>
      </c>
      <c r="D39" s="41" t="s">
        <v>678</v>
      </c>
      <c r="E39" s="42"/>
      <c r="F39" s="42"/>
      <c r="G39" s="43"/>
      <c r="H39" s="42"/>
      <c r="I39" s="43"/>
      <c r="J39" s="42"/>
      <c r="K39" s="43"/>
      <c r="L39" s="44" t="str">
        <f>IF(OR($E39="",F39=""),"",IF($E39="K.O.","",ROUND($O39*IFERROR(INDEX(Konfig!$E$2:$E$5,MATCH(F39,Konfig!$D$2:$D$5,0)),0),2)))</f>
        <v/>
      </c>
      <c r="M39" s="44" t="str">
        <f>IF(OR($E39="",H39=""),"",IF($E39="K.O.","",ROUND($O39*IFERROR(INDEX(Konfig!$E$2:$E$5,MATCH(H39,Konfig!$D$2:$D$5,0)),0),2)))</f>
        <v/>
      </c>
      <c r="N39" s="44" t="str">
        <f>IF(OR($E39="",J39=""),"",IF($E39="K.O.","",ROUND($O39*IFERROR(INDEX(Konfig!$E$2:$E$5,MATCH(J39,Konfig!$D$2:$D$5,0)),0),2)))</f>
        <v/>
      </c>
      <c r="O39" s="36">
        <f>IFERROR(INDEX(Konfig!$B$2:$B$4,MATCH(E39,Konfig!$A$2:$A$4,0)),0)</f>
        <v>0</v>
      </c>
    </row>
    <row r="40" spans="1:15" ht="33.75" customHeight="1" x14ac:dyDescent="0.2">
      <c r="A40" s="45" t="s">
        <v>679</v>
      </c>
      <c r="B40" s="46" t="s">
        <v>680</v>
      </c>
      <c r="C40" s="46" t="s">
        <v>681</v>
      </c>
      <c r="D40" s="46" t="s">
        <v>682</v>
      </c>
      <c r="E40" s="42"/>
      <c r="F40" s="42"/>
      <c r="G40" s="43"/>
      <c r="H40" s="42"/>
      <c r="I40" s="43"/>
      <c r="J40" s="42"/>
      <c r="K40" s="43"/>
      <c r="L40" s="44" t="str">
        <f>IF(OR($E40="",F40=""),"",IF($E40="K.O.","",ROUND($O40*IFERROR(INDEX(Konfig!$E$2:$E$5,MATCH(F40,Konfig!$D$2:$D$5,0)),0),2)))</f>
        <v/>
      </c>
      <c r="M40" s="44" t="str">
        <f>IF(OR($E40="",H40=""),"",IF($E40="K.O.","",ROUND($O40*IFERROR(INDEX(Konfig!$E$2:$E$5,MATCH(H40,Konfig!$D$2:$D$5,0)),0),2)))</f>
        <v/>
      </c>
      <c r="N40" s="44" t="str">
        <f>IF(OR($E40="",J40=""),"",IF($E40="K.O.","",ROUND($O40*IFERROR(INDEX(Konfig!$E$2:$E$5,MATCH(J40,Konfig!$D$2:$D$5,0)),0),2)))</f>
        <v/>
      </c>
      <c r="O40" s="36">
        <f>IFERROR(INDEX(Konfig!$B$2:$B$4,MATCH(E40,Konfig!$A$2:$A$4,0)),0)</f>
        <v>0</v>
      </c>
    </row>
    <row r="41" spans="1:15" ht="33.75" customHeight="1" x14ac:dyDescent="0.2">
      <c r="A41" s="40" t="s">
        <v>683</v>
      </c>
      <c r="B41" s="41" t="s">
        <v>680</v>
      </c>
      <c r="C41" s="41" t="s">
        <v>684</v>
      </c>
      <c r="D41" s="41" t="s">
        <v>685</v>
      </c>
      <c r="E41" s="42"/>
      <c r="F41" s="42"/>
      <c r="G41" s="43"/>
      <c r="H41" s="42"/>
      <c r="I41" s="43"/>
      <c r="J41" s="42"/>
      <c r="K41" s="43"/>
      <c r="L41" s="44" t="str">
        <f>IF(OR($E41="",F41=""),"",IF($E41="K.O.","",ROUND($O41*IFERROR(INDEX(Konfig!$E$2:$E$5,MATCH(F41,Konfig!$D$2:$D$5,0)),0),2)))</f>
        <v/>
      </c>
      <c r="M41" s="44" t="str">
        <f>IF(OR($E41="",H41=""),"",IF($E41="K.O.","",ROUND($O41*IFERROR(INDEX(Konfig!$E$2:$E$5,MATCH(H41,Konfig!$D$2:$D$5,0)),0),2)))</f>
        <v/>
      </c>
      <c r="N41" s="44" t="str">
        <f>IF(OR($E41="",J41=""),"",IF($E41="K.O.","",ROUND($O41*IFERROR(INDEX(Konfig!$E$2:$E$5,MATCH(J41,Konfig!$D$2:$D$5,0)),0),2)))</f>
        <v/>
      </c>
      <c r="O41" s="36">
        <f>IFERROR(INDEX(Konfig!$B$2:$B$4,MATCH(E41,Konfig!$A$2:$A$4,0)),0)</f>
        <v>0</v>
      </c>
    </row>
    <row r="43" spans="1:15" ht="21.75" customHeight="1" x14ac:dyDescent="0.2">
      <c r="A43" s="80" t="s">
        <v>381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</row>
    <row r="44" spans="1:15" ht="15" customHeight="1" x14ac:dyDescent="0.2">
      <c r="A44" s="3" t="s">
        <v>382</v>
      </c>
      <c r="B44" s="3"/>
      <c r="C44" s="3"/>
      <c r="D44" s="3"/>
      <c r="L44" s="47">
        <f>SUM($O$5:$O$41)-SUMIFS($O$5:$O$41,$F$5:$F$41,"n.a.")</f>
        <v>0</v>
      </c>
      <c r="M44" s="47">
        <f>SUM($O$5:$O$41)-SUMIFS($O$5:$O$41,$H$5:$H$41,"n.a.")</f>
        <v>0</v>
      </c>
      <c r="N44" s="47">
        <f>SUM($O$5:$O$41)-SUMIFS($O$5:$O$41,$J$5:$J$41,"n.a.")</f>
        <v>0</v>
      </c>
    </row>
    <row r="45" spans="1:15" ht="15" customHeight="1" x14ac:dyDescent="0.2">
      <c r="A45" s="81" t="s">
        <v>383</v>
      </c>
      <c r="B45" s="81"/>
      <c r="C45" s="81"/>
      <c r="D45" s="81"/>
      <c r="L45" s="47">
        <f>SUM(L5:L41)</f>
        <v>0</v>
      </c>
      <c r="M45" s="47">
        <f>SUM(M5:M41)</f>
        <v>0</v>
      </c>
      <c r="N45" s="47">
        <f>SUM(N5:N41)</f>
        <v>0</v>
      </c>
    </row>
    <row r="46" spans="1:15" ht="15" customHeight="1" x14ac:dyDescent="0.2">
      <c r="A46" s="81" t="s">
        <v>384</v>
      </c>
      <c r="B46" s="81"/>
      <c r="C46" s="81"/>
      <c r="D46" s="81"/>
      <c r="L46" s="48">
        <f>IFERROR(L45/L44,0)</f>
        <v>0</v>
      </c>
      <c r="M46" s="48">
        <f>IFERROR(M45/M44,0)</f>
        <v>0</v>
      </c>
      <c r="N46" s="48">
        <f>IFERROR(N45/N44,0)</f>
        <v>0</v>
      </c>
    </row>
    <row r="47" spans="1:15" ht="15" customHeight="1" x14ac:dyDescent="0.2">
      <c r="A47" s="81" t="s">
        <v>385</v>
      </c>
      <c r="B47" s="81"/>
      <c r="C47" s="81"/>
      <c r="D47" s="81"/>
      <c r="L47" s="49">
        <f>COUNTIFS($E$5:$E$41,"K.O.",$F$5:$F$41,"Nein")</f>
        <v>0</v>
      </c>
      <c r="M47" s="49">
        <f>COUNTIFS($E$5:$E$41,"K.O.",$H$5:$H$41,"Nein")</f>
        <v>0</v>
      </c>
      <c r="N47" s="49">
        <f>COUNTIFS($E$5:$E$41,"K.O.",$J$5:$J$41,"Nein")</f>
        <v>0</v>
      </c>
    </row>
    <row r="48" spans="1:15" ht="15" customHeight="1" x14ac:dyDescent="0.2">
      <c r="A48" s="9" t="s">
        <v>386</v>
      </c>
      <c r="B48" s="9"/>
      <c r="C48" s="9"/>
      <c r="D48" s="9"/>
      <c r="F48" s="50">
        <f>COUNTIF($E$5:$E$41,"K.O.")</f>
        <v>0</v>
      </c>
    </row>
  </sheetData>
  <autoFilter ref="A3:N41" xr:uid="{00000000-0009-0000-0000-000007000000}"/>
  <mergeCells count="8">
    <mergeCell ref="A46:D46"/>
    <mergeCell ref="A47:D47"/>
    <mergeCell ref="A48:D48"/>
    <mergeCell ref="A1:N1"/>
    <mergeCell ref="A2:N2"/>
    <mergeCell ref="A43:N43"/>
    <mergeCell ref="A44:D44"/>
    <mergeCell ref="A45:D45"/>
  </mergeCells>
  <conditionalFormatting sqref="F5:F41">
    <cfRule type="expression" dxfId="20" priority="2">
      <formula>AND($E5="K.O.",F5="Nein")</formula>
    </cfRule>
    <cfRule type="cellIs" dxfId="19" priority="3" operator="equal">
      <formula>"Ja"</formula>
    </cfRule>
    <cfRule type="cellIs" dxfId="18" priority="4" operator="equal">
      <formula>"Teilweise"</formula>
    </cfRule>
    <cfRule type="cellIs" dxfId="17" priority="5" operator="equal">
      <formula>"Nein"</formula>
    </cfRule>
  </conditionalFormatting>
  <conditionalFormatting sqref="H5:H41">
    <cfRule type="expression" dxfId="16" priority="6">
      <formula>AND($E5="K.O.",H5="Nein")</formula>
    </cfRule>
    <cfRule type="cellIs" dxfId="15" priority="7" operator="equal">
      <formula>"Ja"</formula>
    </cfRule>
    <cfRule type="cellIs" dxfId="14" priority="8" operator="equal">
      <formula>"Teilweise"</formula>
    </cfRule>
    <cfRule type="cellIs" dxfId="13" priority="9" operator="equal">
      <formula>"Nein"</formula>
    </cfRule>
  </conditionalFormatting>
  <conditionalFormatting sqref="J5:J41">
    <cfRule type="expression" dxfId="12" priority="10">
      <formula>AND($E5="K.O.",J5="Nein")</formula>
    </cfRule>
    <cfRule type="cellIs" dxfId="11" priority="11" operator="equal">
      <formula>"Ja"</formula>
    </cfRule>
    <cfRule type="cellIs" dxfId="10" priority="12" operator="equal">
      <formula>"Teilweise"</formula>
    </cfRule>
    <cfRule type="cellIs" dxfId="9" priority="13" operator="equal">
      <formula>"Nein"</formula>
    </cfRule>
  </conditionalFormatting>
  <dataValidations count="2">
    <dataValidation type="list" allowBlank="1" error="Bitte K.O., Pflicht oder Wunsch wählen." prompt="Priorität wählen" sqref="E5:E41" xr:uid="{00000000-0002-0000-0700-000000000000}">
      <formula1>"K.O.,Pflicht,Wunsch"</formula1>
      <formula2>0</formula2>
    </dataValidation>
    <dataValidation type="list" allowBlank="1" error="Bitte Ja, Teilweise, Nein oder n.a. wählen." prompt="Erfüllung wählen" sqref="F5:F41 H5:H41 J5:J41" xr:uid="{00000000-0002-0000-0700-000001000000}">
      <formula1>"Ja,Teilweise,Nein,n.a."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2E5A9C"/>
  </sheetPr>
  <dimension ref="A1:D32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6640625" defaultRowHeight="15" x14ac:dyDescent="0.2"/>
  <cols>
    <col min="1" max="1" width="30" customWidth="1"/>
    <col min="2" max="2" width="22" customWidth="1"/>
    <col min="3" max="3" width="40" customWidth="1"/>
    <col min="4" max="4" width="14" customWidth="1"/>
  </cols>
  <sheetData>
    <row r="1" spans="1:4" ht="36" customHeight="1" x14ac:dyDescent="0.2">
      <c r="A1" s="73" t="s">
        <v>686</v>
      </c>
      <c r="B1" s="73"/>
      <c r="C1" s="73"/>
      <c r="D1" s="73"/>
    </row>
    <row r="2" spans="1:4" ht="25.5" customHeight="1" x14ac:dyDescent="0.2">
      <c r="A2" s="74" t="s">
        <v>687</v>
      </c>
      <c r="B2" s="74"/>
      <c r="C2" s="74"/>
      <c r="D2" s="74"/>
    </row>
    <row r="4" spans="1:4" ht="21.75" customHeight="1" x14ac:dyDescent="0.2">
      <c r="A4" s="12" t="s">
        <v>688</v>
      </c>
      <c r="B4" s="12"/>
      <c r="C4" s="12"/>
      <c r="D4" s="12"/>
    </row>
    <row r="5" spans="1:4" ht="19.5" customHeight="1" x14ac:dyDescent="0.2">
      <c r="A5" s="25" t="s">
        <v>689</v>
      </c>
      <c r="B5" s="25" t="s">
        <v>690</v>
      </c>
      <c r="C5" s="25" t="s">
        <v>691</v>
      </c>
      <c r="D5" s="25" t="s">
        <v>692</v>
      </c>
    </row>
    <row r="6" spans="1:4" ht="31.5" customHeight="1" x14ac:dyDescent="0.2">
      <c r="A6" s="24" t="s">
        <v>693</v>
      </c>
      <c r="B6" s="26"/>
      <c r="C6" s="29" t="s">
        <v>694</v>
      </c>
      <c r="D6" s="51"/>
    </row>
    <row r="7" spans="1:4" ht="31.5" customHeight="1" x14ac:dyDescent="0.2">
      <c r="A7" s="24" t="s">
        <v>695</v>
      </c>
      <c r="B7" s="26"/>
      <c r="C7" s="29" t="s">
        <v>696</v>
      </c>
      <c r="D7" s="51"/>
    </row>
    <row r="8" spans="1:4" ht="31.5" customHeight="1" x14ac:dyDescent="0.2">
      <c r="A8" s="24" t="s">
        <v>697</v>
      </c>
      <c r="B8" s="26"/>
      <c r="C8" s="29" t="s">
        <v>698</v>
      </c>
      <c r="D8" s="51"/>
    </row>
    <row r="9" spans="1:4" ht="31.5" customHeight="1" x14ac:dyDescent="0.2">
      <c r="A9" s="24" t="s">
        <v>699</v>
      </c>
      <c r="B9" s="26"/>
      <c r="C9" s="29" t="s">
        <v>700</v>
      </c>
      <c r="D9" s="51"/>
    </row>
    <row r="10" spans="1:4" ht="31.5" customHeight="1" x14ac:dyDescent="0.2">
      <c r="A10" s="24" t="s">
        <v>701</v>
      </c>
      <c r="B10" s="26"/>
      <c r="C10" s="29" t="s">
        <v>702</v>
      </c>
      <c r="D10" s="51"/>
    </row>
    <row r="11" spans="1:4" ht="31.5" customHeight="1" x14ac:dyDescent="0.2">
      <c r="A11" s="24" t="s">
        <v>703</v>
      </c>
      <c r="B11" s="26"/>
      <c r="C11" s="29" t="s">
        <v>704</v>
      </c>
      <c r="D11" s="51"/>
    </row>
    <row r="12" spans="1:4" ht="31.5" customHeight="1" x14ac:dyDescent="0.2">
      <c r="A12" s="24" t="s">
        <v>705</v>
      </c>
      <c r="B12" s="26"/>
      <c r="C12" s="29" t="s">
        <v>706</v>
      </c>
      <c r="D12" s="51"/>
    </row>
    <row r="14" spans="1:4" ht="21.75" customHeight="1" x14ac:dyDescent="0.2">
      <c r="A14" s="12" t="s">
        <v>707</v>
      </c>
      <c r="B14" s="12"/>
      <c r="C14" s="12"/>
      <c r="D14" s="12"/>
    </row>
    <row r="15" spans="1:4" ht="19.5" customHeight="1" x14ac:dyDescent="0.2">
      <c r="A15" s="25" t="s">
        <v>708</v>
      </c>
      <c r="B15" s="25" t="s">
        <v>709</v>
      </c>
      <c r="C15" s="25" t="s">
        <v>710</v>
      </c>
      <c r="D15" s="25" t="s">
        <v>711</v>
      </c>
    </row>
    <row r="16" spans="1:4" ht="19.5" customHeight="1" x14ac:dyDescent="0.2">
      <c r="A16" s="27" t="s">
        <v>712</v>
      </c>
      <c r="B16" s="52"/>
      <c r="C16" s="26"/>
      <c r="D16" s="42"/>
    </row>
    <row r="17" spans="1:4" ht="19.5" customHeight="1" x14ac:dyDescent="0.2">
      <c r="A17" s="27" t="s">
        <v>713</v>
      </c>
      <c r="B17" s="52"/>
      <c r="C17" s="26"/>
      <c r="D17" s="42"/>
    </row>
    <row r="18" spans="1:4" ht="19.5" customHeight="1" x14ac:dyDescent="0.2">
      <c r="A18" s="27" t="s">
        <v>714</v>
      </c>
      <c r="B18" s="52"/>
      <c r="C18" s="26"/>
      <c r="D18" s="42"/>
    </row>
    <row r="19" spans="1:4" ht="19.5" customHeight="1" x14ac:dyDescent="0.2">
      <c r="A19" s="27" t="s">
        <v>715</v>
      </c>
      <c r="B19" s="52"/>
      <c r="C19" s="26"/>
      <c r="D19" s="42"/>
    </row>
    <row r="20" spans="1:4" ht="19.5" customHeight="1" x14ac:dyDescent="0.2">
      <c r="A20" s="27" t="s">
        <v>716</v>
      </c>
      <c r="B20" s="52"/>
      <c r="C20" s="26"/>
      <c r="D20" s="42"/>
    </row>
    <row r="21" spans="1:4" ht="19.5" customHeight="1" x14ac:dyDescent="0.2">
      <c r="A21" s="27" t="s">
        <v>717</v>
      </c>
      <c r="B21" s="52"/>
      <c r="C21" s="26"/>
      <c r="D21" s="42"/>
    </row>
    <row r="22" spans="1:4" ht="19.5" customHeight="1" x14ac:dyDescent="0.2">
      <c r="A22" s="27" t="s">
        <v>718</v>
      </c>
      <c r="B22" s="52"/>
      <c r="C22" s="26"/>
      <c r="D22" s="42"/>
    </row>
    <row r="23" spans="1:4" ht="19.5" customHeight="1" x14ac:dyDescent="0.2">
      <c r="A23" s="27" t="s">
        <v>719</v>
      </c>
      <c r="B23" s="52"/>
      <c r="C23" s="26"/>
      <c r="D23" s="42"/>
    </row>
    <row r="24" spans="1:4" ht="19.5" customHeight="1" x14ac:dyDescent="0.2">
      <c r="A24" s="27" t="s">
        <v>720</v>
      </c>
      <c r="B24" s="52"/>
      <c r="C24" s="26"/>
      <c r="D24" s="42"/>
    </row>
    <row r="25" spans="1:4" ht="19.5" customHeight="1" x14ac:dyDescent="0.2">
      <c r="A25" s="27" t="s">
        <v>721</v>
      </c>
      <c r="B25" s="52"/>
      <c r="C25" s="26"/>
      <c r="D25" s="42"/>
    </row>
    <row r="26" spans="1:4" ht="19.5" customHeight="1" x14ac:dyDescent="0.2">
      <c r="A26" s="27" t="s">
        <v>722</v>
      </c>
      <c r="B26" s="52"/>
      <c r="C26" s="26"/>
      <c r="D26" s="42"/>
    </row>
    <row r="27" spans="1:4" ht="19.5" customHeight="1" x14ac:dyDescent="0.2">
      <c r="A27" s="27" t="s">
        <v>723</v>
      </c>
      <c r="B27" s="52"/>
      <c r="C27" s="26"/>
      <c r="D27" s="42"/>
    </row>
    <row r="28" spans="1:4" ht="19.5" customHeight="1" x14ac:dyDescent="0.2">
      <c r="A28" s="27" t="s">
        <v>724</v>
      </c>
      <c r="B28" s="52"/>
      <c r="C28" s="26"/>
      <c r="D28" s="42"/>
    </row>
    <row r="29" spans="1:4" ht="19.5" customHeight="1" x14ac:dyDescent="0.2">
      <c r="A29" s="27" t="s">
        <v>725</v>
      </c>
      <c r="B29" s="52"/>
      <c r="C29" s="26"/>
      <c r="D29" s="42"/>
    </row>
    <row r="30" spans="1:4" ht="19.5" customHeight="1" x14ac:dyDescent="0.2">
      <c r="A30" s="27" t="s">
        <v>674</v>
      </c>
      <c r="B30" s="52"/>
      <c r="C30" s="26"/>
      <c r="D30" s="42"/>
    </row>
    <row r="31" spans="1:4" ht="19.5" customHeight="1" x14ac:dyDescent="0.2">
      <c r="A31" s="27" t="s">
        <v>726</v>
      </c>
      <c r="B31" s="52"/>
      <c r="C31" s="26"/>
      <c r="D31" s="42"/>
    </row>
    <row r="32" spans="1:4" ht="19.5" customHeight="1" x14ac:dyDescent="0.2">
      <c r="A32" s="27" t="s">
        <v>727</v>
      </c>
      <c r="B32" s="52"/>
      <c r="C32" s="26"/>
      <c r="D32" s="42"/>
    </row>
  </sheetData>
  <mergeCells count="4">
    <mergeCell ref="A1:D1"/>
    <mergeCell ref="A2:D2"/>
    <mergeCell ref="A4:D4"/>
    <mergeCell ref="A14:D14"/>
  </mergeCells>
  <conditionalFormatting sqref="D16:D32">
    <cfRule type="cellIs" dxfId="8" priority="2" operator="equal">
      <formula>"Erledigt"</formula>
    </cfRule>
    <cfRule type="cellIs" dxfId="7" priority="3" operator="equal">
      <formula>"Verzögert"</formula>
    </cfRule>
    <cfRule type="cellIs" dxfId="6" priority="4" operator="equal">
      <formula>"In Arbeit"</formula>
    </cfRule>
  </conditionalFormatting>
  <dataValidations count="1">
    <dataValidation type="list" allowBlank="1" sqref="D16:D32" xr:uid="{00000000-0002-0000-0800-000000000000}">
      <formula1>"Geplant,In Arbeit,Erledigt,Verzögert"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Konfig</vt:lpstr>
      <vt:lpstr>Anleitung</vt:lpstr>
      <vt:lpstr>01 Unternehmensprofil</vt:lpstr>
      <vt:lpstr>02 Ist-Prozesse</vt:lpstr>
      <vt:lpstr>03 Mengengerüst</vt:lpstr>
      <vt:lpstr>04 Funktionale Anforderungen</vt:lpstr>
      <vt:lpstr>05 Technische Anforderungen</vt:lpstr>
      <vt:lpstr>06 Nicht-funktionale Anford.</vt:lpstr>
      <vt:lpstr>07 Projektorganisation</vt:lpstr>
      <vt:lpstr>08 Bewertungskriterien</vt:lpstr>
      <vt:lpstr>09 Formale Angaben</vt:lpstr>
      <vt:lpstr>Anbieter-Vergleich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Marcel Panzer</cp:lastModifiedBy>
  <cp:revision>1</cp:revision>
  <dcterms:created xsi:type="dcterms:W3CDTF">2026-08-05T16:23:23Z</dcterms:created>
  <dcterms:modified xsi:type="dcterms:W3CDTF">2026-08-06T07:58:31Z</dcterms:modified>
  <dc:language>en-US</dc:language>
</cp:coreProperties>
</file>